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9855" firstSheet="1" activeTab="4"/>
  </bookViews>
  <sheets>
    <sheet name="Introduction to GWR" sheetId="1" r:id="rId1"/>
    <sheet name="Instructions to Use Spreadsheet" sheetId="2" r:id="rId2"/>
    <sheet name="GWRCTCalculation" sheetId="3" r:id="rId3"/>
    <sheet name="Example Calculation" sheetId="4" r:id="rId4"/>
    <sheet name="Monthly Summary" sheetId="5" r:id="rId5"/>
    <sheet name="Other CT Values" sheetId="6" r:id="rId6"/>
  </sheets>
  <definedNames>
    <definedName name="_xlnm.Print_Area" localSheetId="2">'GWRCTCalculation'!$B$1:$V$100</definedName>
    <definedName name="_xlnm.Print_Area" localSheetId="1">'Instructions to Use Spreadsheet'!$A$1:$A$86</definedName>
    <definedName name="_xlnm.Print_Area" localSheetId="4">'Monthly Summary'!$A$1:$W$42</definedName>
  </definedNames>
  <calcPr fullCalcOnLoad="1"/>
</workbook>
</file>

<file path=xl/sharedStrings.xml><?xml version="1.0" encoding="utf-8"?>
<sst xmlns="http://schemas.openxmlformats.org/spreadsheetml/2006/main" count="452" uniqueCount="207">
  <si>
    <t>-Calculating Pipe Cross Sectional Area (FT2)</t>
  </si>
  <si>
    <t>Pipe Diameter (Inches)</t>
  </si>
  <si>
    <t>ft2</t>
  </si>
  <si>
    <t>Pipe Length (Feet)</t>
  </si>
  <si>
    <t>-Calculating Disinfectant Contact Time (minutes)</t>
  </si>
  <si>
    <t>pipe volume / flow</t>
  </si>
  <si>
    <t>minutes</t>
  </si>
  <si>
    <t>gallons</t>
  </si>
  <si>
    <t>disinfectant residual x contact time</t>
  </si>
  <si>
    <t>Lowest Residual (mg/L)</t>
  </si>
  <si>
    <t>-Calculating Pipe Volume (gallons)</t>
  </si>
  <si>
    <t>pipe length x cross sectional area</t>
  </si>
  <si>
    <t>¶ R 2</t>
  </si>
  <si>
    <t>CT Values for Inactivation of Viruses by Free Chlorine-pH 6.0-9.0</t>
  </si>
  <si>
    <t>Degrees-F</t>
  </si>
  <si>
    <t>Degrees-C</t>
  </si>
  <si>
    <t>Inactivation (log)</t>
  </si>
  <si>
    <t>Basic Formulas for a Pipe</t>
  </si>
  <si>
    <t>Basic Formulas for a Cylidrical Reservoir</t>
  </si>
  <si>
    <t>Reservoir Diameter (Feet)</t>
  </si>
  <si>
    <t>Baffling Factor</t>
  </si>
  <si>
    <t>Unbaffled</t>
  </si>
  <si>
    <t>Poor</t>
  </si>
  <si>
    <t>Average</t>
  </si>
  <si>
    <t>Superior</t>
  </si>
  <si>
    <t>Perfect</t>
  </si>
  <si>
    <t>0.1</t>
  </si>
  <si>
    <t>0.5</t>
  </si>
  <si>
    <t>0.7</t>
  </si>
  <si>
    <t>1.0</t>
  </si>
  <si>
    <t>None</t>
  </si>
  <si>
    <t>Single or multiple unbaffled inlets/outlets, no intra-basin baffles</t>
  </si>
  <si>
    <t>Baffled inlet OR outlet w/ some intra-basin baffles</t>
  </si>
  <si>
    <t>Perforated inlet baffle, serpentine or perforated intra-basin baffles, outlet weir or perforated launders</t>
  </si>
  <si>
    <t>Very high length to width ratio (pipeline flow), perforated inlet, outlet, and intra-basin baffles</t>
  </si>
  <si>
    <t>0.3</t>
  </si>
  <si>
    <t>effective minutes</t>
  </si>
  <si>
    <t>Basic Formulas for a Rectangular Reservoir</t>
  </si>
  <si>
    <t>-Calculating Cross Sectional Area (FT2)</t>
  </si>
  <si>
    <t>-Calculating Reservoir Cross Sectional Area (FT2)</t>
  </si>
  <si>
    <t>water height x cross sectional area</t>
  </si>
  <si>
    <t>length x width</t>
  </si>
  <si>
    <t>Reservoir Dimensions (Feet)</t>
  </si>
  <si>
    <t>Length</t>
  </si>
  <si>
    <t>Width</t>
  </si>
  <si>
    <t>CT for Pipe</t>
  </si>
  <si>
    <t>Plus</t>
  </si>
  <si>
    <t>CT for Cylindrical Reservoir</t>
  </si>
  <si>
    <t>CT for Rectangular Reservoir</t>
  </si>
  <si>
    <t>Equals</t>
  </si>
  <si>
    <t>reservoir volume / flow</t>
  </si>
  <si>
    <t>(if applicable)</t>
  </si>
  <si>
    <t>Total CT for System*</t>
  </si>
  <si>
    <t>*Compare your CT calculation with chart above for 4 log inactivation for your water temperature. If your CT exceeds</t>
  </si>
  <si>
    <t>Based on spreadsheet from Kansas Dept of Health &amp; Environment</t>
  </si>
  <si>
    <t>Calculating "CT" for Groundwater Rule Compliance</t>
  </si>
  <si>
    <t>CT = C x T</t>
  </si>
  <si>
    <t>T = contact time (minutes) between point of disinfectant application and point where residual is measured</t>
  </si>
  <si>
    <t>CT is expressed as mg-min/L</t>
  </si>
  <si>
    <t>C = Concentration of disinfectant residual (mg/L) measured at a point at or before 1st customer</t>
  </si>
  <si>
    <t>Highest Flow Rate (gpm)**</t>
  </si>
  <si>
    <t>**This is the maximum flow for the day</t>
  </si>
  <si>
    <t>Minimum Height of Water (Feet)***</t>
  </si>
  <si>
    <t>***This is the minimum height of water in the reservoir for the day.</t>
  </si>
  <si>
    <t>-Baffling Factor****</t>
  </si>
  <si>
    <t>****Baffling Factors</t>
  </si>
  <si>
    <t>-Calculating Volume of Water in Reservoir (gallons)</t>
  </si>
  <si>
    <t>Your system uses free chlorine to disinfect the water. The water temperature for the day is 46.4 degrees F and the pH is 8.0.</t>
  </si>
  <si>
    <t xml:space="preserve">You have one well and chlorinate at the well. From that point, there is a 6" water line that runs 200 ' to a cylindrical clearwell that is </t>
  </si>
  <si>
    <t xml:space="preserve">40' in diameter. The maximum usable depth is 25'; however, on this day the minimum height of the water is 20'. After the water exits </t>
  </si>
  <si>
    <t>the clearwell, it flows thru another 6" pipe approximately 200' to a sampling station where the free chlorine residual is measured.</t>
  </si>
  <si>
    <t>Calculating "CT" for Groundwater Rule Compliance-EXAMPLE</t>
  </si>
  <si>
    <t>In this example, you have a total of 400' of 6" pipe that has a CT of 1.5. You also have a CT in the reservoir of 469.7 for a</t>
  </si>
  <si>
    <t>total CT of 471.2 for the pipe and reservoir. You are required to have a CT of 6.8 (obtained from above chart). Your CT of</t>
  </si>
  <si>
    <t>471.2 exceeds 6.8 so you are in compliance for this day.</t>
  </si>
  <si>
    <t>The maximum flow rate for the day is 200 gpm. The lowest measured residual is 0.5 mg/l. The clearwell has no baffling.</t>
  </si>
  <si>
    <t>Temp C</t>
  </si>
  <si>
    <t>&lt;=1</t>
  </si>
  <si>
    <t>CT Values for Inactivation of Viruses by Chlorine Dioxide-pH 6.0-9.0</t>
  </si>
  <si>
    <t>4-log</t>
  </si>
  <si>
    <t>CT Values for Inactivation of Viruses by Ozone</t>
  </si>
  <si>
    <t>CT Values for Inactivation of Viruses by Chloramine</t>
  </si>
  <si>
    <t>2-log</t>
  </si>
  <si>
    <t>3-log</t>
  </si>
  <si>
    <t>Date</t>
  </si>
  <si>
    <t>Pipe Volume</t>
  </si>
  <si>
    <t>Residual</t>
  </si>
  <si>
    <t>Pipe CT</t>
  </si>
  <si>
    <t>Max Daily Flow</t>
  </si>
  <si>
    <t>Min Water Ht</t>
  </si>
  <si>
    <t>Reser-voir CT</t>
  </si>
  <si>
    <t>Cross Section Area</t>
  </si>
  <si>
    <t>Cylindrical Reservoir CT</t>
  </si>
  <si>
    <t>Total Daily CT</t>
  </si>
  <si>
    <t>Monthly Summary of GWR CT Values</t>
  </si>
  <si>
    <t>EPA ID#-</t>
  </si>
  <si>
    <t>Month/Yr-</t>
  </si>
  <si>
    <t>Required CT Value-</t>
  </si>
  <si>
    <t>Compliance?</t>
  </si>
  <si>
    <t>System Name-</t>
  </si>
  <si>
    <t>Your Required CT Value*</t>
  </si>
  <si>
    <t>Compliance?*</t>
  </si>
  <si>
    <t>CT</t>
  </si>
  <si>
    <t>-Calculating CT (mg-min/L or CT) for this pipe</t>
  </si>
  <si>
    <t>-Calculating CT (mg-min/L or CT) for this reservoir</t>
  </si>
  <si>
    <t>value on chart, you are achieving a 4 log inactivation and are in compliance.</t>
  </si>
  <si>
    <t xml:space="preserve"> </t>
  </si>
  <si>
    <t>Do you want to show you have 4 log inactivation?</t>
  </si>
  <si>
    <t>It really depends on your water system as whether it is to your advantage to show you have 4 log inactivation.</t>
  </si>
  <si>
    <t>Pros (If you do show 4 log inactivation)-</t>
  </si>
  <si>
    <t>You do not have to take "triggered" samples after each positive TCR sample.</t>
  </si>
  <si>
    <t>Cons (if you do show 4 log inactivation)-</t>
  </si>
  <si>
    <t>Considerations-</t>
  </si>
  <si>
    <t>Cost to take daily chlorine residuals</t>
  </si>
  <si>
    <t>Cost to calculate CT each day</t>
  </si>
  <si>
    <t>Number of groundwater sources you have as each must be monitored after a positive TCR sample</t>
  </si>
  <si>
    <t>Number of positive TCR samples you have each year as this triggers source monitoring</t>
  </si>
  <si>
    <t>…so if you have a single TCR positive sample every four years and you have only one well, it might be more</t>
  </si>
  <si>
    <t>Cost of triggered samples-lab fees, postage, labor, etc.</t>
  </si>
  <si>
    <r>
      <t xml:space="preserve">economical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to show you have 4 log inactivation and take the triggered sample when it is required.  </t>
    </r>
  </si>
  <si>
    <t>Cost to install chlorine monitoring equipment if your system is serves more than 3300 people</t>
  </si>
  <si>
    <t>One triggered sample every four years--&gt; $20 (estimated lab cost only) per 4 years</t>
  </si>
  <si>
    <t>Cost to install source water monitoring taps if none are present</t>
  </si>
  <si>
    <t>Cost to install chlorination equipment if you currently do not chlorinate</t>
  </si>
  <si>
    <t>Systems &lt; 3300 people</t>
  </si>
  <si>
    <t>Systems &gt;= 3300 people</t>
  </si>
  <si>
    <t>hour of peak flow which is at or prior to the first customer and calculate your CT each day.</t>
  </si>
  <si>
    <t xml:space="preserve">You must perform daily grab chlorine monitoring everyday at each site after treatment during the </t>
  </si>
  <si>
    <t>You must continuously monitor/maintain the proper chlorine residual and calculate your CT daily.</t>
  </si>
  <si>
    <t>Start with Cell B27. This is where you indicate the CT that your system must obtain.</t>
  </si>
  <si>
    <t>Next, determine which features of your water system will contribute to the CT. This includes any structure</t>
  </si>
  <si>
    <t>where water can reside between the disinfectant point and where the disinfectant level will be measured at or</t>
  </si>
  <si>
    <t>only the portions of the worksheet that apply to your system, i.e. pipes, cylindrical reservoirs, or rectangular</t>
  </si>
  <si>
    <t>reservoirs.</t>
  </si>
  <si>
    <t>in Cell J50. Indicate the MINIMUM HEIGHT of water for the day in the reservoir in FEET in Cell J53. Indicate</t>
  </si>
  <si>
    <t>the Baffling Factor from the chart in Cell J59. The highest daily flow and the disinfectant level will already be</t>
  </si>
  <si>
    <t>indicated based on your information that you provided with the pipe CT determination.</t>
  </si>
  <si>
    <t>Rows 30-85 are where you calculate the CT for your system.</t>
  </si>
  <si>
    <t>Rows 86-98 show the Baffling Factors for a reservoir.</t>
  </si>
  <si>
    <t>the point of disinfectant measurement, you will use this section. Indicate the length of the reservoir in Feet</t>
  </si>
  <si>
    <t xml:space="preserve">in Cell K71 and the width in FEET in Cell M71. Indicate the MINIMUM HEIGHT of water for the day in the </t>
  </si>
  <si>
    <t xml:space="preserve">reservoir in FEET in Cell J74. Indicate the Baffling Factor from the chart in Cell J80. The highest daily flow and </t>
  </si>
  <si>
    <t>the disinfectant level will already be indicated based on your information that you provided with the pipe CT</t>
  </si>
  <si>
    <t>determination.</t>
  </si>
  <si>
    <t xml:space="preserve">The total CT for your entire system will now appear in Cell K20 and the determination of whether you are in </t>
  </si>
  <si>
    <t>compliance with your required CT will appear in Cell E27. PLEASE REALIZE THAT THIS IS YOUR COMP-</t>
  </si>
  <si>
    <t>Compliance for a Month</t>
  </si>
  <si>
    <t xml:space="preserve">To track your compliance for a particular month to submit to DENR, you must use the worksheet entitled </t>
  </si>
  <si>
    <t>"Monthly Summary".</t>
  </si>
  <si>
    <t>Again you will only use the sections of the Monthly Summary that pertain to the features of your system, i.e.</t>
  </si>
  <si>
    <t>"GWRCTCalculation" worksheet. Use Column H for the minimum reservoir height for the day. Column I (Flow)</t>
  </si>
  <si>
    <t>and Column K (Residual) are already completed from the Pipe CT from the "Monthly Summary" worksheet</t>
  </si>
  <si>
    <t>while Column J (Baffling Factor) was already completed from the "GWRCTCalculation" worksheet. Column L</t>
  </si>
  <si>
    <t>calculates the CT for the cylindrical reservoir portion of your system.</t>
  </si>
  <si>
    <t>"GWRCTCalculation" worksheet. Use Column O for the minimum reservoir height for the day. Column P (Flow)</t>
  </si>
  <si>
    <t>and Column R (Residual) are already completed from the Pipe CT from the "Monthly Summary" worksheet</t>
  </si>
  <si>
    <t>while Column Q (Baffling Factor) was already completed from the "GWRCTCalculation" worksheet. Column S</t>
  </si>
  <si>
    <t>calculates the CT for the rectangular reservoir portion of your system.</t>
  </si>
  <si>
    <t>if your system is in compliance.</t>
  </si>
  <si>
    <t>This monthly compliance worksheet should be printed and submitted to DENR each month to show that your</t>
  </si>
  <si>
    <t>system is maintaining a 4 log inactivation.</t>
  </si>
  <si>
    <t xml:space="preserve">for the daily highest flow in GPM and Column D for the daily disinfectant measurement in MILLIGRAMS PER </t>
  </si>
  <si>
    <t>LITER. Column E calculates the CT for the pipe portion of your system.</t>
  </si>
  <si>
    <t xml:space="preserve">Pipe CT, Cylindrical Reservoir CT, or Rectangular Reservoir CT. </t>
  </si>
  <si>
    <r>
      <t>PIPE CT</t>
    </r>
    <r>
      <rPr>
        <sz val="10"/>
        <rFont val="Arial"/>
        <family val="0"/>
      </rPr>
      <t>-Column B (Pipe Volume) has already been calculated based on your previous work. Use Column C</t>
    </r>
  </si>
  <si>
    <r>
      <t>CYLINDRICAL RESERVOIR CT</t>
    </r>
    <r>
      <rPr>
        <sz val="10"/>
        <rFont val="Arial"/>
        <family val="0"/>
      </rPr>
      <t>-Column G has the cross sectional area of the reservoir that was calculated on</t>
    </r>
  </si>
  <si>
    <r>
      <t>RECTANGULAR RESERVOIR CT</t>
    </r>
    <r>
      <rPr>
        <sz val="10"/>
        <rFont val="Arial"/>
        <family val="0"/>
      </rPr>
      <t>-Column N has the cross sectional area of the reservoir that was calculated on</t>
    </r>
  </si>
  <si>
    <r>
      <t>TOTAL DAILY CT</t>
    </r>
    <r>
      <rPr>
        <sz val="10"/>
        <rFont val="Arial"/>
        <family val="0"/>
      </rPr>
      <t>-Column U will then calculate the total CT for your system while Column V will determine</t>
    </r>
  </si>
  <si>
    <r>
      <t>CYLINDRICAL RESERVOIR</t>
    </r>
    <r>
      <rPr>
        <sz val="10"/>
        <rFont val="Arial"/>
        <family val="0"/>
      </rPr>
      <t>-If you have a cylindrical reservoir or clearwell between the disinfectant point and</t>
    </r>
  </si>
  <si>
    <r>
      <t>RECTANGULAR RESERVOIR</t>
    </r>
    <r>
      <rPr>
        <sz val="10"/>
        <rFont val="Arial"/>
        <family val="0"/>
      </rPr>
      <t>-If you have a rectangular reservoir or clearwell between the disinfectant point and</t>
    </r>
  </si>
  <si>
    <t xml:space="preserve">  </t>
  </si>
  <si>
    <t>prior to the first customer. These features can be pipe, clearwells/reservoirs of any shape, etc. You will use</t>
  </si>
  <si>
    <r>
      <t>PIPE</t>
    </r>
    <r>
      <rPr>
        <sz val="10"/>
        <rFont val="Arial"/>
        <family val="0"/>
      </rPr>
      <t>-You will most likely have pipe between your disinfectant point and the point of disinfectant measurement.</t>
    </r>
  </si>
  <si>
    <t xml:space="preserve">Indicate the diameter of the pipe in INCHES in Cell J32. Indicate the length of pipe in FEET in Cell J35. You can </t>
  </si>
  <si>
    <t>have several sections of pipe. As long as they are the same diameter, you add the lengths together. (If you have</t>
  </si>
  <si>
    <t>highest daily flow.)</t>
  </si>
  <si>
    <t>pipe of different diameter, you need to make changes to this spreadsheet to be able to use the pipe section</t>
  </si>
  <si>
    <t>more than once.) Indicate the highest flow for the day in GPM in Cell J38. Indicate the disinfectant measurement</t>
  </si>
  <si>
    <t>in MILLIGRAMS PER LITER in Cell J41. (Note-You must take your disinfectant measurement at the time of the</t>
  </si>
  <si>
    <t xml:space="preserve">Using the column with the temperature for your water, find the CT value necessary for 4 log inactivation and </t>
  </si>
  <si>
    <t>The worksheet entitled "GWRCTCalculation" calculates your CT at any one time.</t>
  </si>
  <si>
    <t>Rows 1-17 show the actual CT values that must be obtained by your system to be in compliance.</t>
  </si>
  <si>
    <t>Rows 18-29 summarize your work from the lower portion of spreadsheet and determine your compliance.</t>
  </si>
  <si>
    <t>the point of disinfectant measurement, you will use this section. Indicate the diameter of the reservoir in FEET</t>
  </si>
  <si>
    <t>LIANCE FOR A SINGLE DAY. You only have to complete this section of spreadsheet once to be able to use</t>
  </si>
  <si>
    <t>the "Monthly Summmary" worksheet.</t>
  </si>
  <si>
    <t>Disinfectant Type</t>
  </si>
  <si>
    <t>Free Chlorine</t>
  </si>
  <si>
    <t>Chlorine Dioxide</t>
  </si>
  <si>
    <t>Ozone</t>
  </si>
  <si>
    <t>Chloramines</t>
  </si>
  <si>
    <t>Disinfectant Type-</t>
  </si>
  <si>
    <t>In Cell N20, use the "drop down box" to indicate the type of disinfectant that your system uses.</t>
  </si>
  <si>
    <t>Sampling Type-</t>
  </si>
  <si>
    <t>Population-</t>
  </si>
  <si>
    <t>Disinfectant Sampling Type</t>
  </si>
  <si>
    <t>Continuous</t>
  </si>
  <si>
    <t>Grab</t>
  </si>
  <si>
    <t>indicate this value in Cell B27. This is the CT value that your system must obtain to be in compliance.</t>
  </si>
  <si>
    <t>In Cell Q20, use the "drop down box" to indicate the type of disinfectant sampling that your system uses.</t>
  </si>
  <si>
    <t>Start with Cell C3 for your system's name, Cell C4 for the system's EPA ID number, Cell C5 for the month</t>
  </si>
  <si>
    <t xml:space="preserve">and year, and Cell I5 for population. Cell C6 (your system's required CT value), Cell I3 (disinfectant type), and  </t>
  </si>
  <si>
    <t xml:space="preserve">Cell I4 (Sampling Type) have already been completed based on the instructions above for the </t>
  </si>
  <si>
    <t>GWRCTCalculation worksheet.</t>
  </si>
  <si>
    <t>Required Daily CT</t>
  </si>
  <si>
    <t>Rectangular Reservoir CT</t>
  </si>
  <si>
    <t>Instructions to Use This Spreadsheet---Version-November 18,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</si>
</sst>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0"/>
      <color indexed="1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 quotePrefix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Alignment="1">
      <alignment/>
    </xf>
    <xf numFmtId="0" fontId="0" fillId="0" borderId="10" xfId="0" applyBorder="1" applyAlignment="1" quotePrefix="1">
      <alignment/>
    </xf>
    <xf numFmtId="0" fontId="0" fillId="0" borderId="10" xfId="0" applyFill="1" applyBorder="1" applyAlignment="1" quotePrefix="1">
      <alignment/>
    </xf>
    <xf numFmtId="165" fontId="0" fillId="0" borderId="10" xfId="0" applyNumberFormat="1" applyBorder="1" applyAlignment="1" quotePrefix="1">
      <alignment horizontal="center"/>
    </xf>
    <xf numFmtId="0" fontId="0" fillId="0" borderId="0" xfId="0" applyBorder="1" applyAlignment="1" quotePrefix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/>
    </xf>
    <xf numFmtId="164" fontId="0" fillId="0" borderId="19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Fill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9" fillId="0" borderId="22" xfId="0" applyNumberFormat="1" applyFont="1" applyBorder="1" applyAlignment="1" applyProtection="1">
      <alignment horizontal="center" vertical="center"/>
      <protection locked="0"/>
    </xf>
    <xf numFmtId="165" fontId="0" fillId="0" borderId="22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L16" sqref="L16:L17"/>
    </sheetView>
  </sheetViews>
  <sheetFormatPr defaultColWidth="9.140625" defaultRowHeight="12.75"/>
  <sheetData>
    <row r="1" spans="1:5" ht="12.75">
      <c r="A1" s="41" t="s">
        <v>107</v>
      </c>
      <c r="B1" s="42"/>
      <c r="C1" s="42"/>
      <c r="D1" s="42"/>
      <c r="E1" s="42"/>
    </row>
    <row r="3" ht="12.75">
      <c r="A3" t="s">
        <v>108</v>
      </c>
    </row>
    <row r="5" ht="12.75">
      <c r="A5" s="26" t="s">
        <v>109</v>
      </c>
    </row>
    <row r="6" ht="12.75">
      <c r="B6" t="s">
        <v>110</v>
      </c>
    </row>
    <row r="8" ht="12.75">
      <c r="A8" s="26" t="s">
        <v>111</v>
      </c>
    </row>
    <row r="10" ht="12.75">
      <c r="B10" s="26" t="s">
        <v>124</v>
      </c>
    </row>
    <row r="11" ht="12.75">
      <c r="B11" t="s">
        <v>127</v>
      </c>
    </row>
    <row r="12" ht="12.75">
      <c r="B12" t="s">
        <v>126</v>
      </c>
    </row>
    <row r="14" ht="12.75">
      <c r="B14" s="26" t="s">
        <v>125</v>
      </c>
    </row>
    <row r="15" ht="12.75">
      <c r="B15" t="s">
        <v>128</v>
      </c>
    </row>
    <row r="17" ht="12.75">
      <c r="A17" s="26" t="s">
        <v>112</v>
      </c>
    </row>
    <row r="18" ht="12.75">
      <c r="B18" t="s">
        <v>115</v>
      </c>
    </row>
    <row r="19" ht="12.75">
      <c r="B19" t="s">
        <v>116</v>
      </c>
    </row>
    <row r="20" ht="12.75">
      <c r="B20" t="s">
        <v>118</v>
      </c>
    </row>
    <row r="21" ht="12.75">
      <c r="B21" t="s">
        <v>113</v>
      </c>
    </row>
    <row r="22" ht="12.75">
      <c r="B22" t="s">
        <v>114</v>
      </c>
    </row>
    <row r="23" ht="12.75">
      <c r="B23" t="s">
        <v>123</v>
      </c>
    </row>
    <row r="24" ht="12.75">
      <c r="B24" t="s">
        <v>120</v>
      </c>
    </row>
    <row r="25" ht="12.75">
      <c r="B25" t="s">
        <v>122</v>
      </c>
    </row>
    <row r="27" ht="12.75">
      <c r="A27" s="11" t="s">
        <v>117</v>
      </c>
    </row>
    <row r="28" ht="12.75">
      <c r="A28" t="s">
        <v>119</v>
      </c>
    </row>
    <row r="30" ht="12.75">
      <c r="B30" t="s">
        <v>121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3.57421875" style="0" customWidth="1"/>
  </cols>
  <sheetData>
    <row r="1" ht="12.75">
      <c r="A1" s="31" t="s">
        <v>206</v>
      </c>
    </row>
    <row r="3" ht="12.75">
      <c r="A3" t="s">
        <v>180</v>
      </c>
    </row>
    <row r="4" ht="12.75">
      <c r="A4" t="s">
        <v>181</v>
      </c>
    </row>
    <row r="5" ht="12.75">
      <c r="A5" t="s">
        <v>182</v>
      </c>
    </row>
    <row r="6" ht="12.75">
      <c r="A6" t="s">
        <v>137</v>
      </c>
    </row>
    <row r="7" ht="12.75">
      <c r="A7" t="s">
        <v>138</v>
      </c>
    </row>
    <row r="9" ht="12.75">
      <c r="A9" t="s">
        <v>129</v>
      </c>
    </row>
    <row r="10" ht="12.75">
      <c r="A10" t="s">
        <v>179</v>
      </c>
    </row>
    <row r="11" ht="12.75">
      <c r="A11" t="s">
        <v>198</v>
      </c>
    </row>
    <row r="12" ht="12.75">
      <c r="A12" t="s">
        <v>192</v>
      </c>
    </row>
    <row r="13" ht="12.75">
      <c r="A13" t="s">
        <v>199</v>
      </c>
    </row>
    <row r="15" ht="12.75">
      <c r="A15" t="s">
        <v>130</v>
      </c>
    </row>
    <row r="16" ht="12.75">
      <c r="A16" t="s">
        <v>131</v>
      </c>
    </row>
    <row r="17" ht="12.75">
      <c r="A17" t="s">
        <v>171</v>
      </c>
    </row>
    <row r="18" ht="12.75">
      <c r="A18" t="s">
        <v>132</v>
      </c>
    </row>
    <row r="19" ht="12.75">
      <c r="A19" t="s">
        <v>133</v>
      </c>
    </row>
    <row r="21" ht="12.75">
      <c r="A21" s="26" t="s">
        <v>172</v>
      </c>
    </row>
    <row r="22" ht="12.75">
      <c r="A22" t="s">
        <v>173</v>
      </c>
    </row>
    <row r="23" ht="12.75">
      <c r="A23" t="s">
        <v>174</v>
      </c>
    </row>
    <row r="24" ht="12.75">
      <c r="A24" t="s">
        <v>176</v>
      </c>
    </row>
    <row r="25" ht="12.75">
      <c r="A25" t="s">
        <v>177</v>
      </c>
    </row>
    <row r="26" ht="12.75">
      <c r="A26" t="s">
        <v>178</v>
      </c>
    </row>
    <row r="27" ht="12.75">
      <c r="A27" t="s">
        <v>175</v>
      </c>
    </row>
    <row r="29" ht="12.75">
      <c r="A29" s="26" t="s">
        <v>168</v>
      </c>
    </row>
    <row r="30" ht="12.75">
      <c r="A30" t="s">
        <v>183</v>
      </c>
    </row>
    <row r="31" ht="12.75">
      <c r="A31" t="s">
        <v>134</v>
      </c>
    </row>
    <row r="32" ht="12.75">
      <c r="A32" t="s">
        <v>135</v>
      </c>
    </row>
    <row r="33" ht="12.75">
      <c r="A33" t="s">
        <v>136</v>
      </c>
    </row>
    <row r="35" ht="12.75">
      <c r="A35" s="26" t="s">
        <v>169</v>
      </c>
    </row>
    <row r="36" ht="12.75">
      <c r="A36" t="s">
        <v>139</v>
      </c>
    </row>
    <row r="37" ht="12.75">
      <c r="A37" t="s">
        <v>140</v>
      </c>
    </row>
    <row r="38" ht="12.75">
      <c r="A38" t="s">
        <v>141</v>
      </c>
    </row>
    <row r="39" ht="12.75">
      <c r="A39" t="s">
        <v>142</v>
      </c>
    </row>
    <row r="40" ht="12.75">
      <c r="A40" t="s">
        <v>143</v>
      </c>
    </row>
    <row r="42" ht="12.75">
      <c r="A42" t="s">
        <v>144</v>
      </c>
    </row>
    <row r="43" ht="12.75">
      <c r="A43" t="s">
        <v>145</v>
      </c>
    </row>
    <row r="44" ht="12.75">
      <c r="A44" t="s">
        <v>184</v>
      </c>
    </row>
    <row r="45" ht="12.75">
      <c r="A45" t="s">
        <v>185</v>
      </c>
    </row>
    <row r="48" ht="12.75">
      <c r="A48" s="31" t="s">
        <v>146</v>
      </c>
    </row>
    <row r="50" ht="12.75">
      <c r="A50" t="s">
        <v>147</v>
      </c>
    </row>
    <row r="51" ht="12.75">
      <c r="A51" t="s">
        <v>148</v>
      </c>
    </row>
    <row r="53" ht="12.75">
      <c r="A53" t="s">
        <v>200</v>
      </c>
    </row>
    <row r="54" ht="12.75">
      <c r="A54" t="s">
        <v>201</v>
      </c>
    </row>
    <row r="55" ht="12.75">
      <c r="A55" t="s">
        <v>202</v>
      </c>
    </row>
    <row r="56" ht="12.75">
      <c r="A56" t="s">
        <v>203</v>
      </c>
    </row>
    <row r="58" ht="12.75">
      <c r="A58" t="s">
        <v>149</v>
      </c>
    </row>
    <row r="59" ht="12.75">
      <c r="A59" t="s">
        <v>163</v>
      </c>
    </row>
    <row r="61" ht="12.75">
      <c r="A61" s="26" t="s">
        <v>164</v>
      </c>
    </row>
    <row r="62" ht="12.75">
      <c r="A62" t="s">
        <v>161</v>
      </c>
    </row>
    <row r="63" ht="12.75">
      <c r="A63" t="s">
        <v>162</v>
      </c>
    </row>
    <row r="65" ht="12.75">
      <c r="A65" s="26" t="s">
        <v>165</v>
      </c>
    </row>
    <row r="66" ht="12.75">
      <c r="A66" t="s">
        <v>150</v>
      </c>
    </row>
    <row r="67" ht="12.75">
      <c r="A67" t="s">
        <v>151</v>
      </c>
    </row>
    <row r="68" ht="12.75">
      <c r="A68" t="s">
        <v>152</v>
      </c>
    </row>
    <row r="69" ht="12.75">
      <c r="A69" t="s">
        <v>153</v>
      </c>
    </row>
    <row r="71" ht="12.75">
      <c r="A71" s="26" t="s">
        <v>166</v>
      </c>
    </row>
    <row r="72" ht="12.75">
      <c r="A72" t="s">
        <v>154</v>
      </c>
    </row>
    <row r="73" ht="12.75">
      <c r="A73" t="s">
        <v>155</v>
      </c>
    </row>
    <row r="74" ht="12.75">
      <c r="A74" t="s">
        <v>156</v>
      </c>
    </row>
    <row r="75" ht="12.75">
      <c r="A75" t="s">
        <v>157</v>
      </c>
    </row>
    <row r="77" ht="12.75">
      <c r="A77" s="26" t="s">
        <v>167</v>
      </c>
    </row>
    <row r="78" ht="12.75">
      <c r="A78" t="s">
        <v>158</v>
      </c>
    </row>
    <row r="80" ht="12.75">
      <c r="A80" t="s">
        <v>159</v>
      </c>
    </row>
    <row r="81" ht="12.75">
      <c r="A81" t="s">
        <v>160</v>
      </c>
    </row>
  </sheetData>
  <sheetProtection/>
  <printOptions/>
  <pageMargins left="0.75" right="0.75" top="1" bottom="1" header="0.5" footer="0.5"/>
  <pageSetup horizontalDpi="600" verticalDpi="600" orientation="portrait" r:id="rId1"/>
  <rowBreaks count="1" manualBreakCount="1">
    <brk id="46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98"/>
  <sheetViews>
    <sheetView zoomScalePageLayoutView="0" workbookViewId="0" topLeftCell="A1">
      <selection activeCell="B26" sqref="B26:C26"/>
    </sheetView>
  </sheetViews>
  <sheetFormatPr defaultColWidth="9.140625" defaultRowHeight="12.75"/>
  <cols>
    <col min="1" max="1" width="3.00390625" style="0" customWidth="1"/>
    <col min="2" max="2" width="9.8515625" style="0" customWidth="1"/>
  </cols>
  <sheetData>
    <row r="1" spans="2:7" ht="20.25" customHeight="1">
      <c r="B1" s="76" t="s">
        <v>55</v>
      </c>
      <c r="C1" s="77"/>
      <c r="D1" s="77"/>
      <c r="E1" s="77"/>
      <c r="F1" s="77"/>
      <c r="G1" s="77"/>
    </row>
    <row r="2" ht="12.75">
      <c r="AD2" t="s">
        <v>187</v>
      </c>
    </row>
    <row r="3" spans="2:30" ht="12.75">
      <c r="B3" t="s">
        <v>56</v>
      </c>
      <c r="AD3" t="s">
        <v>188</v>
      </c>
    </row>
    <row r="4" spans="2:30" ht="12.75">
      <c r="B4" t="s">
        <v>59</v>
      </c>
      <c r="AD4" t="s">
        <v>189</v>
      </c>
    </row>
    <row r="5" spans="2:30" ht="12.75">
      <c r="B5" t="s">
        <v>57</v>
      </c>
      <c r="AD5" t="s">
        <v>190</v>
      </c>
    </row>
    <row r="6" ht="12.75">
      <c r="B6" t="s">
        <v>58</v>
      </c>
    </row>
    <row r="7" ht="12.75">
      <c r="AD7">
        <v>0.1</v>
      </c>
    </row>
    <row r="8" ht="12.75">
      <c r="AD8">
        <v>0.3</v>
      </c>
    </row>
    <row r="9" spans="2:30" ht="21" customHeight="1">
      <c r="B9" s="43" t="s">
        <v>13</v>
      </c>
      <c r="C9" s="44"/>
      <c r="D9" s="44"/>
      <c r="E9" s="44"/>
      <c r="F9" s="44"/>
      <c r="G9" s="44"/>
      <c r="H9" s="44"/>
      <c r="AD9">
        <v>0.5</v>
      </c>
    </row>
    <row r="10" spans="2:30" ht="12.75">
      <c r="B10" s="4" t="s">
        <v>15</v>
      </c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  <c r="N10" s="3">
        <v>12</v>
      </c>
      <c r="O10" s="3">
        <v>13</v>
      </c>
      <c r="P10" s="3">
        <v>14</v>
      </c>
      <c r="Q10" s="3">
        <v>15</v>
      </c>
      <c r="R10" s="3">
        <v>16</v>
      </c>
      <c r="S10" s="3">
        <v>17</v>
      </c>
      <c r="T10" s="3">
        <v>18</v>
      </c>
      <c r="U10" s="3">
        <v>19</v>
      </c>
      <c r="V10" s="3">
        <v>20</v>
      </c>
      <c r="AD10">
        <v>0.7</v>
      </c>
    </row>
    <row r="11" spans="2:30" ht="12.75">
      <c r="B11" s="4" t="s">
        <v>14</v>
      </c>
      <c r="C11" s="3">
        <v>33.8</v>
      </c>
      <c r="D11" s="3">
        <f>C11+1.8</f>
        <v>35.599999999999994</v>
      </c>
      <c r="E11" s="3">
        <f aca="true" t="shared" si="0" ref="E11:V11">D11+1.8</f>
        <v>37.39999999999999</v>
      </c>
      <c r="F11" s="3">
        <f t="shared" si="0"/>
        <v>39.19999999999999</v>
      </c>
      <c r="G11" s="3">
        <f t="shared" si="0"/>
        <v>40.999999999999986</v>
      </c>
      <c r="H11" s="3">
        <f t="shared" si="0"/>
        <v>42.79999999999998</v>
      </c>
      <c r="I11" s="3">
        <f t="shared" si="0"/>
        <v>44.59999999999998</v>
      </c>
      <c r="J11" s="3">
        <f t="shared" si="0"/>
        <v>46.39999999999998</v>
      </c>
      <c r="K11" s="3">
        <f t="shared" si="0"/>
        <v>48.199999999999974</v>
      </c>
      <c r="L11" s="3">
        <f t="shared" si="0"/>
        <v>49.99999999999997</v>
      </c>
      <c r="M11" s="3">
        <f t="shared" si="0"/>
        <v>51.79999999999997</v>
      </c>
      <c r="N11" s="3">
        <f t="shared" si="0"/>
        <v>53.599999999999966</v>
      </c>
      <c r="O11" s="3">
        <f t="shared" si="0"/>
        <v>55.39999999999996</v>
      </c>
      <c r="P11" s="3">
        <f t="shared" si="0"/>
        <v>57.19999999999996</v>
      </c>
      <c r="Q11" s="3">
        <f t="shared" si="0"/>
        <v>58.99999999999996</v>
      </c>
      <c r="R11" s="3">
        <f t="shared" si="0"/>
        <v>60.799999999999955</v>
      </c>
      <c r="S11" s="3">
        <f t="shared" si="0"/>
        <v>62.59999999999995</v>
      </c>
      <c r="T11" s="3">
        <f t="shared" si="0"/>
        <v>64.39999999999995</v>
      </c>
      <c r="U11" s="3">
        <f t="shared" si="0"/>
        <v>66.19999999999995</v>
      </c>
      <c r="V11" s="3">
        <f t="shared" si="0"/>
        <v>67.99999999999994</v>
      </c>
      <c r="AD11">
        <v>1</v>
      </c>
    </row>
    <row r="12" spans="2:22" ht="25.5">
      <c r="B12" s="5" t="s">
        <v>16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</row>
    <row r="13" spans="2:30" ht="12.75">
      <c r="B13" s="3">
        <v>2</v>
      </c>
      <c r="C13" s="7">
        <v>5.8</v>
      </c>
      <c r="D13" s="7">
        <v>5.3</v>
      </c>
      <c r="E13" s="7">
        <v>4.9</v>
      </c>
      <c r="F13" s="7">
        <v>4.4</v>
      </c>
      <c r="G13" s="7">
        <v>4</v>
      </c>
      <c r="H13" s="7">
        <f>G13-0.2</f>
        <v>3.8</v>
      </c>
      <c r="I13" s="7">
        <f aca="true" t="shared" si="1" ref="I13:V13">H13-0.2</f>
        <v>3.5999999999999996</v>
      </c>
      <c r="J13" s="7">
        <f t="shared" si="1"/>
        <v>3.3999999999999995</v>
      </c>
      <c r="K13" s="7">
        <f t="shared" si="1"/>
        <v>3.1999999999999993</v>
      </c>
      <c r="L13" s="7">
        <f t="shared" si="1"/>
        <v>2.999999999999999</v>
      </c>
      <c r="M13" s="7">
        <f t="shared" si="1"/>
        <v>2.799999999999999</v>
      </c>
      <c r="N13" s="7">
        <f t="shared" si="1"/>
        <v>2.5999999999999988</v>
      </c>
      <c r="O13" s="7">
        <f t="shared" si="1"/>
        <v>2.3999999999999986</v>
      </c>
      <c r="P13" s="7">
        <f t="shared" si="1"/>
        <v>2.1999999999999984</v>
      </c>
      <c r="Q13" s="7">
        <f t="shared" si="1"/>
        <v>1.9999999999999984</v>
      </c>
      <c r="R13" s="7">
        <f t="shared" si="1"/>
        <v>1.7999999999999985</v>
      </c>
      <c r="S13" s="7">
        <f t="shared" si="1"/>
        <v>1.5999999999999985</v>
      </c>
      <c r="T13" s="7">
        <f t="shared" si="1"/>
        <v>1.3999999999999986</v>
      </c>
      <c r="U13" s="7">
        <f t="shared" si="1"/>
        <v>1.1999999999999986</v>
      </c>
      <c r="V13" s="7">
        <f t="shared" si="1"/>
        <v>0.9999999999999987</v>
      </c>
      <c r="AD13" t="s">
        <v>196</v>
      </c>
    </row>
    <row r="14" spans="2:30" ht="12.75">
      <c r="B14" s="3">
        <v>3</v>
      </c>
      <c r="C14" s="7">
        <v>8.7</v>
      </c>
      <c r="D14" s="7">
        <v>8</v>
      </c>
      <c r="E14" s="7">
        <v>7.3</v>
      </c>
      <c r="F14" s="7">
        <v>6.7</v>
      </c>
      <c r="G14" s="7">
        <v>6</v>
      </c>
      <c r="H14" s="7">
        <v>5.6</v>
      </c>
      <c r="I14" s="7">
        <v>5.2</v>
      </c>
      <c r="J14" s="7">
        <v>4.8</v>
      </c>
      <c r="K14" s="7">
        <v>4.4</v>
      </c>
      <c r="L14" s="7">
        <v>4</v>
      </c>
      <c r="M14" s="7">
        <f>L14-0.2</f>
        <v>3.8</v>
      </c>
      <c r="N14" s="7">
        <f aca="true" t="shared" si="2" ref="N14:V15">M14-0.2</f>
        <v>3.5999999999999996</v>
      </c>
      <c r="O14" s="7">
        <f t="shared" si="2"/>
        <v>3.3999999999999995</v>
      </c>
      <c r="P14" s="7">
        <f t="shared" si="2"/>
        <v>3.1999999999999993</v>
      </c>
      <c r="Q14" s="7">
        <f t="shared" si="2"/>
        <v>2.999999999999999</v>
      </c>
      <c r="R14" s="7">
        <f t="shared" si="2"/>
        <v>2.799999999999999</v>
      </c>
      <c r="S14" s="7">
        <f t="shared" si="2"/>
        <v>2.5999999999999988</v>
      </c>
      <c r="T14" s="7">
        <f t="shared" si="2"/>
        <v>2.3999999999999986</v>
      </c>
      <c r="U14" s="7">
        <f t="shared" si="2"/>
        <v>2.1999999999999984</v>
      </c>
      <c r="V14" s="7">
        <f t="shared" si="2"/>
        <v>1.9999999999999984</v>
      </c>
      <c r="AD14" t="s">
        <v>197</v>
      </c>
    </row>
    <row r="15" spans="2:22" ht="12.75">
      <c r="B15" s="6">
        <v>4</v>
      </c>
      <c r="C15" s="8">
        <v>11.6</v>
      </c>
      <c r="D15" s="8">
        <v>10.7</v>
      </c>
      <c r="E15" s="8">
        <v>9.8</v>
      </c>
      <c r="F15" s="8">
        <v>8.9</v>
      </c>
      <c r="G15" s="8">
        <v>8</v>
      </c>
      <c r="H15" s="8">
        <v>7.6</v>
      </c>
      <c r="I15" s="8">
        <v>7.2</v>
      </c>
      <c r="J15" s="8">
        <v>6.8</v>
      </c>
      <c r="K15" s="8">
        <v>6.4</v>
      </c>
      <c r="L15" s="8">
        <v>6</v>
      </c>
      <c r="M15" s="8">
        <v>5.6</v>
      </c>
      <c r="N15" s="8">
        <v>5.2</v>
      </c>
      <c r="O15" s="8">
        <v>4.8</v>
      </c>
      <c r="P15" s="8">
        <v>4.4</v>
      </c>
      <c r="Q15" s="8">
        <v>4</v>
      </c>
      <c r="R15" s="8">
        <v>3.8</v>
      </c>
      <c r="S15" s="8">
        <f t="shared" si="2"/>
        <v>3.5999999999999996</v>
      </c>
      <c r="T15" s="8">
        <f t="shared" si="2"/>
        <v>3.3999999999999995</v>
      </c>
      <c r="U15" s="8">
        <f t="shared" si="2"/>
        <v>3.1999999999999993</v>
      </c>
      <c r="V15" s="8">
        <f t="shared" si="2"/>
        <v>2.999999999999999</v>
      </c>
    </row>
    <row r="17" spans="1:22" ht="13.5" thickBo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9" spans="2:18" ht="25.5" customHeight="1">
      <c r="B19" s="68" t="s">
        <v>45</v>
      </c>
      <c r="C19" s="69"/>
      <c r="D19" s="16" t="s">
        <v>46</v>
      </c>
      <c r="E19" s="72" t="s">
        <v>47</v>
      </c>
      <c r="F19" s="73"/>
      <c r="G19" s="16" t="s">
        <v>46</v>
      </c>
      <c r="H19" s="74" t="s">
        <v>48</v>
      </c>
      <c r="I19" s="75"/>
      <c r="J19" s="16" t="s">
        <v>49</v>
      </c>
      <c r="K19" s="74" t="s">
        <v>52</v>
      </c>
      <c r="L19" s="75"/>
      <c r="N19" s="68" t="s">
        <v>186</v>
      </c>
      <c r="O19" s="69"/>
      <c r="Q19" s="74" t="s">
        <v>195</v>
      </c>
      <c r="R19" s="75"/>
    </row>
    <row r="20" spans="2:18" ht="15" customHeight="1">
      <c r="B20" s="70">
        <f>N40</f>
        <v>0</v>
      </c>
      <c r="C20" s="71"/>
      <c r="E20" s="70">
        <f>N61</f>
        <v>0</v>
      </c>
      <c r="F20" s="71"/>
      <c r="H20" s="70">
        <f>N82</f>
        <v>0</v>
      </c>
      <c r="I20" s="71"/>
      <c r="K20" s="70">
        <f>B20+E20+H20</f>
        <v>0</v>
      </c>
      <c r="L20" s="71"/>
      <c r="N20" s="68" t="s">
        <v>187</v>
      </c>
      <c r="O20" s="69"/>
      <c r="Q20" s="68" t="s">
        <v>196</v>
      </c>
      <c r="R20" s="69"/>
    </row>
    <row r="21" spans="5:9" ht="12.75">
      <c r="E21" s="60" t="s">
        <v>51</v>
      </c>
      <c r="F21" s="65"/>
      <c r="H21" s="60" t="s">
        <v>51</v>
      </c>
      <c r="I21" s="60"/>
    </row>
    <row r="22" ht="12.75">
      <c r="B22" s="13"/>
    </row>
    <row r="23" spans="2:12" ht="12.75">
      <c r="B23" s="82" t="s">
        <v>53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2:12" ht="12.75">
      <c r="B24" s="65" t="s">
        <v>105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6" spans="2:6" ht="25.5" customHeight="1">
      <c r="B26" s="74" t="s">
        <v>100</v>
      </c>
      <c r="C26" s="75"/>
      <c r="E26" s="91" t="s">
        <v>101</v>
      </c>
      <c r="F26" s="92"/>
    </row>
    <row r="27" spans="2:6" ht="12.75">
      <c r="B27" s="52" t="s">
        <v>106</v>
      </c>
      <c r="C27" s="54"/>
      <c r="E27" s="93" t="str">
        <f>IF(K20&gt;B27,"In Compliance","Out of Compliance")</f>
        <v>Out of Compliance</v>
      </c>
      <c r="F27" s="94"/>
    </row>
    <row r="29" spans="1:22" ht="13.5" thickBo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2:4" ht="20.25" customHeight="1" thickBot="1">
      <c r="B30" s="90" t="s">
        <v>17</v>
      </c>
      <c r="C30" s="90"/>
      <c r="D30" s="90"/>
    </row>
    <row r="31" spans="2:17" ht="12.75">
      <c r="B31" s="2" t="s">
        <v>0</v>
      </c>
      <c r="J31" s="45" t="s">
        <v>1</v>
      </c>
      <c r="K31" s="46"/>
      <c r="L31" s="46"/>
      <c r="M31" s="46"/>
      <c r="N31" s="83">
        <f>(J32/24)*(J32/24)*3.14</f>
        <v>0</v>
      </c>
      <c r="O31" s="84"/>
      <c r="P31" s="85"/>
      <c r="Q31" s="81" t="s">
        <v>2</v>
      </c>
    </row>
    <row r="32" spans="3:17" ht="13.5" thickBot="1">
      <c r="C32" t="s">
        <v>12</v>
      </c>
      <c r="J32" s="61">
        <v>0</v>
      </c>
      <c r="K32" s="62"/>
      <c r="L32" s="62"/>
      <c r="M32" s="62"/>
      <c r="N32" s="86"/>
      <c r="O32" s="87"/>
      <c r="P32" s="88"/>
      <c r="Q32" s="77"/>
    </row>
    <row r="33" ht="13.5" thickBot="1"/>
    <row r="34" spans="2:17" ht="12.75">
      <c r="B34" s="2" t="s">
        <v>10</v>
      </c>
      <c r="J34" s="45" t="s">
        <v>3</v>
      </c>
      <c r="K34" s="46"/>
      <c r="L34" s="46"/>
      <c r="M34" s="47"/>
      <c r="N34" s="55">
        <f>N31*J35*7.48</f>
        <v>0</v>
      </c>
      <c r="O34" s="55"/>
      <c r="P34" s="56"/>
      <c r="Q34" s="81" t="s">
        <v>7</v>
      </c>
    </row>
    <row r="35" spans="3:17" ht="13.5" thickBot="1">
      <c r="C35" t="s">
        <v>11</v>
      </c>
      <c r="J35" s="61">
        <v>0</v>
      </c>
      <c r="K35" s="62"/>
      <c r="L35" s="62"/>
      <c r="M35" s="63"/>
      <c r="N35" s="57"/>
      <c r="O35" s="57"/>
      <c r="P35" s="58"/>
      <c r="Q35" s="81"/>
    </row>
    <row r="36" ht="13.5" thickBot="1"/>
    <row r="37" spans="2:17" ht="12.75">
      <c r="B37" s="2" t="s">
        <v>4</v>
      </c>
      <c r="J37" s="45" t="s">
        <v>60</v>
      </c>
      <c r="K37" s="46"/>
      <c r="L37" s="46"/>
      <c r="M37" s="47"/>
      <c r="N37" s="55">
        <f>N34/J38</f>
        <v>0</v>
      </c>
      <c r="O37" s="55"/>
      <c r="P37" s="56"/>
      <c r="Q37" s="81" t="s">
        <v>6</v>
      </c>
    </row>
    <row r="38" spans="3:17" ht="13.5" thickBot="1">
      <c r="C38" t="s">
        <v>5</v>
      </c>
      <c r="J38" s="61">
        <v>1</v>
      </c>
      <c r="K38" s="62"/>
      <c r="L38" s="62"/>
      <c r="M38" s="63"/>
      <c r="N38" s="57"/>
      <c r="O38" s="57"/>
      <c r="P38" s="58"/>
      <c r="Q38" s="81"/>
    </row>
    <row r="39" ht="13.5" thickBot="1"/>
    <row r="40" spans="2:18" ht="12.75">
      <c r="B40" s="2" t="s">
        <v>103</v>
      </c>
      <c r="J40" s="45" t="s">
        <v>9</v>
      </c>
      <c r="K40" s="46"/>
      <c r="L40" s="46"/>
      <c r="M40" s="47"/>
      <c r="N40" s="48">
        <f>N37*J41</f>
        <v>0</v>
      </c>
      <c r="O40" s="48"/>
      <c r="P40" s="49"/>
      <c r="Q40" s="95" t="s">
        <v>102</v>
      </c>
      <c r="R40" s="19"/>
    </row>
    <row r="41" spans="3:18" ht="13.5" thickBot="1">
      <c r="C41" t="s">
        <v>8</v>
      </c>
      <c r="J41" s="52">
        <v>0</v>
      </c>
      <c r="K41" s="53"/>
      <c r="L41" s="53"/>
      <c r="M41" s="54"/>
      <c r="N41" s="50"/>
      <c r="O41" s="50"/>
      <c r="P41" s="51"/>
      <c r="Q41" s="95"/>
      <c r="R41" s="19"/>
    </row>
    <row r="43" ht="12.75">
      <c r="B43" t="s">
        <v>61</v>
      </c>
    </row>
    <row r="48" spans="2:5" ht="20.25" customHeight="1" thickBot="1">
      <c r="B48" s="66" t="s">
        <v>18</v>
      </c>
      <c r="C48" s="66"/>
      <c r="D48" s="66"/>
      <c r="E48" s="66"/>
    </row>
    <row r="49" spans="2:17" ht="12.75">
      <c r="B49" s="2" t="s">
        <v>39</v>
      </c>
      <c r="J49" s="45" t="s">
        <v>19</v>
      </c>
      <c r="K49" s="46"/>
      <c r="L49" s="46"/>
      <c r="M49" s="46"/>
      <c r="N49" s="83">
        <f>(J50/2)*(J50/2)*3.14</f>
        <v>0</v>
      </c>
      <c r="O49" s="84"/>
      <c r="P49" s="85"/>
      <c r="Q49" s="81" t="s">
        <v>2</v>
      </c>
    </row>
    <row r="50" spans="3:17" ht="13.5" thickBot="1">
      <c r="C50" t="s">
        <v>12</v>
      </c>
      <c r="J50" s="61">
        <v>0</v>
      </c>
      <c r="K50" s="62"/>
      <c r="L50" s="62"/>
      <c r="M50" s="62"/>
      <c r="N50" s="86"/>
      <c r="O50" s="87"/>
      <c r="P50" s="88"/>
      <c r="Q50" s="77"/>
    </row>
    <row r="51" ht="13.5" thickBot="1"/>
    <row r="52" spans="2:17" ht="12.75">
      <c r="B52" s="2" t="s">
        <v>66</v>
      </c>
      <c r="J52" s="45" t="s">
        <v>62</v>
      </c>
      <c r="K52" s="46"/>
      <c r="L52" s="46"/>
      <c r="M52" s="47"/>
      <c r="N52" s="55">
        <f>N49*J53*7.48</f>
        <v>0</v>
      </c>
      <c r="O52" s="55"/>
      <c r="P52" s="56"/>
      <c r="Q52" s="81" t="s">
        <v>7</v>
      </c>
    </row>
    <row r="53" spans="3:17" ht="13.5" thickBot="1">
      <c r="C53" t="s">
        <v>40</v>
      </c>
      <c r="J53" s="61">
        <v>0</v>
      </c>
      <c r="K53" s="62"/>
      <c r="L53" s="62"/>
      <c r="M53" s="63"/>
      <c r="N53" s="57"/>
      <c r="O53" s="57"/>
      <c r="P53" s="58"/>
      <c r="Q53" s="81"/>
    </row>
    <row r="54" ht="13.5" thickBot="1"/>
    <row r="55" spans="2:17" ht="12.75">
      <c r="B55" s="2" t="s">
        <v>4</v>
      </c>
      <c r="J55" s="45" t="s">
        <v>60</v>
      </c>
      <c r="K55" s="46"/>
      <c r="L55" s="46"/>
      <c r="M55" s="47"/>
      <c r="N55" s="55">
        <f>N52/J56</f>
        <v>0</v>
      </c>
      <c r="O55" s="55"/>
      <c r="P55" s="56"/>
      <c r="Q55" s="81" t="s">
        <v>6</v>
      </c>
    </row>
    <row r="56" spans="3:17" ht="13.5" thickBot="1">
      <c r="C56" t="s">
        <v>50</v>
      </c>
      <c r="J56" s="61">
        <f>J38</f>
        <v>1</v>
      </c>
      <c r="K56" s="62"/>
      <c r="L56" s="62"/>
      <c r="M56" s="63"/>
      <c r="N56" s="57"/>
      <c r="O56" s="57"/>
      <c r="P56" s="58"/>
      <c r="Q56" s="81"/>
    </row>
    <row r="57" spans="10:17" ht="13.5" thickBot="1">
      <c r="J57" s="9"/>
      <c r="K57" s="9"/>
      <c r="L57" s="9"/>
      <c r="M57" s="9"/>
      <c r="N57" s="10"/>
      <c r="O57" s="10"/>
      <c r="P57" s="10"/>
      <c r="Q57" s="1"/>
    </row>
    <row r="58" spans="2:17" ht="12.75">
      <c r="B58" s="2" t="s">
        <v>64</v>
      </c>
      <c r="J58" s="78" t="s">
        <v>20</v>
      </c>
      <c r="K58" s="79"/>
      <c r="L58" s="79"/>
      <c r="M58" s="79"/>
      <c r="N58" s="59">
        <f>N55*J59</f>
        <v>0</v>
      </c>
      <c r="O58" s="55"/>
      <c r="P58" s="56"/>
      <c r="Q58" s="80" t="s">
        <v>36</v>
      </c>
    </row>
    <row r="59" spans="10:17" ht="13.5" thickBot="1">
      <c r="J59" s="61"/>
      <c r="K59" s="62"/>
      <c r="L59" s="62"/>
      <c r="M59" s="63"/>
      <c r="N59" s="57"/>
      <c r="O59" s="57"/>
      <c r="P59" s="58"/>
      <c r="Q59" s="80"/>
    </row>
    <row r="60" ht="13.5" thickBot="1"/>
    <row r="61" spans="2:18" ht="12.75">
      <c r="B61" s="2" t="s">
        <v>103</v>
      </c>
      <c r="J61" s="45" t="s">
        <v>9</v>
      </c>
      <c r="K61" s="46"/>
      <c r="L61" s="46"/>
      <c r="M61" s="47"/>
      <c r="N61" s="48">
        <f>N58*J62</f>
        <v>0</v>
      </c>
      <c r="O61" s="48"/>
      <c r="P61" s="49"/>
      <c r="Q61" s="95" t="s">
        <v>102</v>
      </c>
      <c r="R61" s="19"/>
    </row>
    <row r="62" spans="3:18" ht="13.5" thickBot="1">
      <c r="C62" t="s">
        <v>8</v>
      </c>
      <c r="J62" s="52">
        <f>J41</f>
        <v>0</v>
      </c>
      <c r="K62" s="53"/>
      <c r="L62" s="53"/>
      <c r="M62" s="54"/>
      <c r="N62" s="50"/>
      <c r="O62" s="50"/>
      <c r="P62" s="51"/>
      <c r="Q62" s="95"/>
      <c r="R62" s="19"/>
    </row>
    <row r="64" ht="12.75">
      <c r="B64" s="11" t="s">
        <v>63</v>
      </c>
    </row>
    <row r="65" ht="12.75">
      <c r="B65" s="11"/>
    </row>
    <row r="66" ht="12.75">
      <c r="B66" s="11"/>
    </row>
    <row r="69" spans="2:6" ht="20.25" customHeight="1" thickBot="1">
      <c r="B69" s="66" t="s">
        <v>37</v>
      </c>
      <c r="C69" s="66"/>
      <c r="D69" s="66"/>
      <c r="E69" s="66"/>
      <c r="F69" s="67"/>
    </row>
    <row r="70" spans="2:17" ht="12.75">
      <c r="B70" s="2" t="s">
        <v>38</v>
      </c>
      <c r="J70" s="45" t="s">
        <v>42</v>
      </c>
      <c r="K70" s="46"/>
      <c r="L70" s="46"/>
      <c r="M70" s="46"/>
      <c r="N70" s="59">
        <f>K71*M71</f>
        <v>0</v>
      </c>
      <c r="O70" s="55"/>
      <c r="P70" s="56"/>
      <c r="Q70" s="81" t="s">
        <v>2</v>
      </c>
    </row>
    <row r="71" spans="3:17" ht="13.5" thickBot="1">
      <c r="C71" t="s">
        <v>41</v>
      </c>
      <c r="J71" s="15" t="s">
        <v>43</v>
      </c>
      <c r="K71" s="6">
        <v>0</v>
      </c>
      <c r="L71" s="15" t="s">
        <v>44</v>
      </c>
      <c r="M71" s="6">
        <v>0</v>
      </c>
      <c r="N71" s="57"/>
      <c r="O71" s="57"/>
      <c r="P71" s="58"/>
      <c r="Q71" s="77"/>
    </row>
    <row r="72" ht="13.5" thickBot="1"/>
    <row r="73" spans="2:17" ht="12.75">
      <c r="B73" s="2" t="s">
        <v>66</v>
      </c>
      <c r="J73" s="45" t="s">
        <v>62</v>
      </c>
      <c r="K73" s="46"/>
      <c r="L73" s="46"/>
      <c r="M73" s="47"/>
      <c r="N73" s="55">
        <f>N70*J74*7.48</f>
        <v>0</v>
      </c>
      <c r="O73" s="55"/>
      <c r="P73" s="56"/>
      <c r="Q73" s="81" t="s">
        <v>7</v>
      </c>
    </row>
    <row r="74" spans="3:17" ht="13.5" thickBot="1">
      <c r="C74" t="s">
        <v>40</v>
      </c>
      <c r="J74" s="61">
        <v>0</v>
      </c>
      <c r="K74" s="62"/>
      <c r="L74" s="62"/>
      <c r="M74" s="63"/>
      <c r="N74" s="57"/>
      <c r="O74" s="57"/>
      <c r="P74" s="58"/>
      <c r="Q74" s="81"/>
    </row>
    <row r="75" ht="13.5" thickBot="1"/>
    <row r="76" spans="2:17" ht="12.75">
      <c r="B76" s="2" t="s">
        <v>4</v>
      </c>
      <c r="J76" s="45" t="s">
        <v>60</v>
      </c>
      <c r="K76" s="46"/>
      <c r="L76" s="46"/>
      <c r="M76" s="47"/>
      <c r="N76" s="55">
        <f>N73/J77</f>
        <v>0</v>
      </c>
      <c r="O76" s="55"/>
      <c r="P76" s="56"/>
      <c r="Q76" s="81" t="s">
        <v>6</v>
      </c>
    </row>
    <row r="77" spans="3:17" ht="13.5" thickBot="1">
      <c r="C77" t="s">
        <v>50</v>
      </c>
      <c r="J77" s="61">
        <f>J38</f>
        <v>1</v>
      </c>
      <c r="K77" s="62"/>
      <c r="L77" s="62"/>
      <c r="M77" s="63"/>
      <c r="N77" s="57"/>
      <c r="O77" s="57"/>
      <c r="P77" s="58"/>
      <c r="Q77" s="81"/>
    </row>
    <row r="78" spans="10:17" ht="13.5" thickBot="1">
      <c r="J78" s="9"/>
      <c r="K78" s="9"/>
      <c r="L78" s="9"/>
      <c r="M78" s="9"/>
      <c r="N78" s="10"/>
      <c r="O78" s="10"/>
      <c r="P78" s="10"/>
      <c r="Q78" s="1"/>
    </row>
    <row r="79" spans="2:17" ht="12.75">
      <c r="B79" s="2" t="s">
        <v>64</v>
      </c>
      <c r="J79" s="78" t="s">
        <v>20</v>
      </c>
      <c r="K79" s="79"/>
      <c r="L79" s="79"/>
      <c r="M79" s="79"/>
      <c r="N79" s="59">
        <f>N76*J80</f>
        <v>0</v>
      </c>
      <c r="O79" s="55"/>
      <c r="P79" s="56"/>
      <c r="Q79" s="80" t="s">
        <v>36</v>
      </c>
    </row>
    <row r="80" spans="10:17" ht="13.5" thickBot="1">
      <c r="J80" s="61"/>
      <c r="K80" s="62"/>
      <c r="L80" s="62"/>
      <c r="M80" s="63"/>
      <c r="N80" s="57"/>
      <c r="O80" s="57"/>
      <c r="P80" s="58"/>
      <c r="Q80" s="80"/>
    </row>
    <row r="81" ht="13.5" thickBot="1"/>
    <row r="82" spans="2:18" ht="12.75">
      <c r="B82" s="2" t="s">
        <v>104</v>
      </c>
      <c r="J82" s="45" t="s">
        <v>9</v>
      </c>
      <c r="K82" s="46"/>
      <c r="L82" s="46"/>
      <c r="M82" s="47"/>
      <c r="N82" s="48">
        <f>N79*J83</f>
        <v>0</v>
      </c>
      <c r="O82" s="48"/>
      <c r="P82" s="49"/>
      <c r="Q82" s="95" t="s">
        <v>102</v>
      </c>
      <c r="R82" s="19"/>
    </row>
    <row r="83" spans="3:18" ht="13.5" thickBot="1">
      <c r="C83" t="s">
        <v>8</v>
      </c>
      <c r="J83" s="52">
        <f>J41</f>
        <v>0</v>
      </c>
      <c r="K83" s="53"/>
      <c r="L83" s="53"/>
      <c r="M83" s="54"/>
      <c r="N83" s="50"/>
      <c r="O83" s="50"/>
      <c r="P83" s="51"/>
      <c r="Q83" s="95"/>
      <c r="R83" s="19"/>
    </row>
    <row r="86" ht="12.75">
      <c r="C86" s="2" t="s">
        <v>65</v>
      </c>
    </row>
    <row r="87" spans="3:13" ht="12.75">
      <c r="C87" t="s">
        <v>21</v>
      </c>
      <c r="D87" s="12" t="s">
        <v>26</v>
      </c>
      <c r="E87" s="65" t="s">
        <v>30</v>
      </c>
      <c r="F87" s="65"/>
      <c r="G87" s="65"/>
      <c r="H87" s="65"/>
      <c r="I87" s="65"/>
      <c r="J87" s="65"/>
      <c r="K87" s="65"/>
      <c r="L87" s="65"/>
      <c r="M87" s="65"/>
    </row>
    <row r="88" ht="12.75">
      <c r="D88" s="13"/>
    </row>
    <row r="89" spans="3:13" ht="12.75">
      <c r="C89" t="s">
        <v>22</v>
      </c>
      <c r="D89" s="12" t="s">
        <v>35</v>
      </c>
      <c r="E89" s="64" t="s">
        <v>31</v>
      </c>
      <c r="F89" s="65"/>
      <c r="G89" s="65"/>
      <c r="H89" s="65"/>
      <c r="I89" s="65"/>
      <c r="J89" s="65"/>
      <c r="K89" s="65"/>
      <c r="L89" s="65"/>
      <c r="M89" s="65"/>
    </row>
    <row r="90" spans="4:5" ht="12.75">
      <c r="D90" s="13"/>
      <c r="E90" s="14"/>
    </row>
    <row r="91" spans="3:13" ht="12.75">
      <c r="C91" t="s">
        <v>23</v>
      </c>
      <c r="D91" s="12" t="s">
        <v>27</v>
      </c>
      <c r="E91" s="64" t="s">
        <v>32</v>
      </c>
      <c r="F91" s="65"/>
      <c r="G91" s="65"/>
      <c r="H91" s="65"/>
      <c r="I91" s="65"/>
      <c r="J91" s="65"/>
      <c r="K91" s="65"/>
      <c r="L91" s="65"/>
      <c r="M91" s="65"/>
    </row>
    <row r="92" spans="4:5" ht="12.75">
      <c r="D92" s="13"/>
      <c r="E92" s="14"/>
    </row>
    <row r="93" spans="3:13" ht="12.75">
      <c r="C93" t="s">
        <v>24</v>
      </c>
      <c r="D93" s="12" t="s">
        <v>28</v>
      </c>
      <c r="E93" s="64" t="s">
        <v>33</v>
      </c>
      <c r="F93" s="65"/>
      <c r="G93" s="65"/>
      <c r="H93" s="65"/>
      <c r="I93" s="65"/>
      <c r="J93" s="65"/>
      <c r="K93" s="65"/>
      <c r="L93" s="65"/>
      <c r="M93" s="65"/>
    </row>
    <row r="94" spans="4:5" ht="12.75">
      <c r="D94" s="13"/>
      <c r="E94" s="14"/>
    </row>
    <row r="95" spans="3:13" ht="12.75">
      <c r="C95" t="s">
        <v>25</v>
      </c>
      <c r="D95" s="12" t="s">
        <v>29</v>
      </c>
      <c r="E95" s="64" t="s">
        <v>34</v>
      </c>
      <c r="F95" s="65"/>
      <c r="G95" s="65"/>
      <c r="H95" s="65"/>
      <c r="I95" s="65"/>
      <c r="J95" s="65"/>
      <c r="K95" s="65"/>
      <c r="L95" s="65"/>
      <c r="M95" s="65"/>
    </row>
    <row r="98" ht="12.75">
      <c r="B98" t="s">
        <v>54</v>
      </c>
    </row>
  </sheetData>
  <sheetProtection/>
  <mergeCells count="86">
    <mergeCell ref="Q82:Q83"/>
    <mergeCell ref="Q58:Q59"/>
    <mergeCell ref="Q52:Q53"/>
    <mergeCell ref="Q73:Q74"/>
    <mergeCell ref="N19:O19"/>
    <mergeCell ref="N20:O20"/>
    <mergeCell ref="Q19:R19"/>
    <mergeCell ref="Q20:R20"/>
    <mergeCell ref="Q61:Q62"/>
    <mergeCell ref="Q40:Q41"/>
    <mergeCell ref="J55:M55"/>
    <mergeCell ref="N55:P56"/>
    <mergeCell ref="Q55:Q56"/>
    <mergeCell ref="J56:M56"/>
    <mergeCell ref="N49:P50"/>
    <mergeCell ref="Q49:Q50"/>
    <mergeCell ref="J50:M50"/>
    <mergeCell ref="B48:E48"/>
    <mergeCell ref="B26:C26"/>
    <mergeCell ref="B27:C27"/>
    <mergeCell ref="Q31:Q32"/>
    <mergeCell ref="E26:F26"/>
    <mergeCell ref="E27:F27"/>
    <mergeCell ref="Q37:Q38"/>
    <mergeCell ref="Q34:Q35"/>
    <mergeCell ref="J31:M31"/>
    <mergeCell ref="J32:M32"/>
    <mergeCell ref="N31:P32"/>
    <mergeCell ref="C12:V12"/>
    <mergeCell ref="B30:D30"/>
    <mergeCell ref="N34:P35"/>
    <mergeCell ref="E21:F21"/>
    <mergeCell ref="B23:L23"/>
    <mergeCell ref="B24:L24"/>
    <mergeCell ref="J34:M34"/>
    <mergeCell ref="J35:M35"/>
    <mergeCell ref="J62:M62"/>
    <mergeCell ref="J40:M40"/>
    <mergeCell ref="J49:M49"/>
    <mergeCell ref="Q70:Q71"/>
    <mergeCell ref="N37:P38"/>
    <mergeCell ref="N40:P41"/>
    <mergeCell ref="J61:M61"/>
    <mergeCell ref="N61:P62"/>
    <mergeCell ref="J58:M58"/>
    <mergeCell ref="J38:M38"/>
    <mergeCell ref="J41:M41"/>
    <mergeCell ref="J52:M52"/>
    <mergeCell ref="N52:P53"/>
    <mergeCell ref="N79:P80"/>
    <mergeCell ref="Q79:Q80"/>
    <mergeCell ref="J80:M80"/>
    <mergeCell ref="J76:M76"/>
    <mergeCell ref="N76:P77"/>
    <mergeCell ref="Q76:Q77"/>
    <mergeCell ref="J77:M77"/>
    <mergeCell ref="E87:M87"/>
    <mergeCell ref="E89:M89"/>
    <mergeCell ref="E91:M91"/>
    <mergeCell ref="E93:M93"/>
    <mergeCell ref="B1:G1"/>
    <mergeCell ref="J79:M79"/>
    <mergeCell ref="J53:M53"/>
    <mergeCell ref="J74:M74"/>
    <mergeCell ref="J70:M70"/>
    <mergeCell ref="J37:M37"/>
    <mergeCell ref="E95:M95"/>
    <mergeCell ref="B69:F69"/>
    <mergeCell ref="B19:C19"/>
    <mergeCell ref="B20:C20"/>
    <mergeCell ref="E19:F19"/>
    <mergeCell ref="E20:F20"/>
    <mergeCell ref="H19:I19"/>
    <mergeCell ref="H20:I20"/>
    <mergeCell ref="K19:L19"/>
    <mergeCell ref="K20:L20"/>
    <mergeCell ref="B9:H9"/>
    <mergeCell ref="J82:M82"/>
    <mergeCell ref="N82:P83"/>
    <mergeCell ref="J83:M83"/>
    <mergeCell ref="J73:M73"/>
    <mergeCell ref="N73:P74"/>
    <mergeCell ref="N70:P71"/>
    <mergeCell ref="H21:I21"/>
    <mergeCell ref="J59:M59"/>
    <mergeCell ref="N58:P59"/>
  </mergeCells>
  <dataValidations count="3">
    <dataValidation type="list" allowBlank="1" showInputMessage="1" showErrorMessage="1" sqref="N20:O20">
      <formula1>$AD$2:$AD$5</formula1>
    </dataValidation>
    <dataValidation type="list" allowBlank="1" showInputMessage="1" showErrorMessage="1" sqref="J59:M59 J80:M80">
      <formula1>$AD$7:$AD$12</formula1>
    </dataValidation>
    <dataValidation type="list" allowBlank="1" showInputMessage="1" showErrorMessage="1" sqref="Q20:R20">
      <formula1>$AD$13:$AD$14</formula1>
    </dataValidation>
  </dataValidations>
  <printOptions/>
  <pageMargins left="0.2" right="0.18" top="0.47" bottom="0.45" header="0.33" footer="0.26"/>
  <pageSetup horizontalDpi="600" verticalDpi="600" orientation="landscape" scale="90" r:id="rId1"/>
  <rowBreaks count="1" manualBreakCount="1">
    <brk id="84" min="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7"/>
  <sheetViews>
    <sheetView zoomScalePageLayoutView="0" workbookViewId="0" topLeftCell="A1">
      <selection activeCell="J89" sqref="J89:M89"/>
    </sheetView>
  </sheetViews>
  <sheetFormatPr defaultColWidth="9.140625" defaultRowHeight="12.75"/>
  <cols>
    <col min="1" max="1" width="3.28125" style="0" customWidth="1"/>
    <col min="2" max="2" width="9.8515625" style="0" customWidth="1"/>
  </cols>
  <sheetData>
    <row r="1" spans="2:8" ht="12.75">
      <c r="B1" s="76" t="s">
        <v>71</v>
      </c>
      <c r="C1" s="77"/>
      <c r="D1" s="77"/>
      <c r="E1" s="77"/>
      <c r="F1" s="77"/>
      <c r="G1" s="77"/>
      <c r="H1" s="65"/>
    </row>
    <row r="2" ht="12.75">
      <c r="AD2" t="s">
        <v>187</v>
      </c>
    </row>
    <row r="3" spans="2:30" ht="12.75">
      <c r="B3" t="s">
        <v>67</v>
      </c>
      <c r="AD3" t="s">
        <v>189</v>
      </c>
    </row>
    <row r="4" spans="2:30" ht="12.75">
      <c r="B4" t="s">
        <v>68</v>
      </c>
      <c r="AD4" t="s">
        <v>188</v>
      </c>
    </row>
    <row r="5" spans="2:30" ht="12.75">
      <c r="B5" s="11" t="s">
        <v>69</v>
      </c>
      <c r="AD5" t="s">
        <v>190</v>
      </c>
    </row>
    <row r="6" ht="12.75">
      <c r="B6" t="s">
        <v>70</v>
      </c>
    </row>
    <row r="7" spans="2:30" ht="12.75">
      <c r="B7" t="s">
        <v>75</v>
      </c>
      <c r="AD7">
        <v>0.1</v>
      </c>
    </row>
    <row r="8" ht="12.75">
      <c r="AD8">
        <v>0.3</v>
      </c>
    </row>
    <row r="9" ht="12.75">
      <c r="AD9">
        <v>0.5</v>
      </c>
    </row>
    <row r="10" ht="12.75">
      <c r="AD10">
        <v>0.7</v>
      </c>
    </row>
    <row r="11" spans="2:30" ht="12.75">
      <c r="B11" s="43" t="s">
        <v>13</v>
      </c>
      <c r="C11" s="44"/>
      <c r="D11" s="44"/>
      <c r="E11" s="44"/>
      <c r="F11" s="44"/>
      <c r="G11" s="44"/>
      <c r="H11" s="44"/>
      <c r="AD11">
        <v>1</v>
      </c>
    </row>
    <row r="12" spans="2:22" ht="12.75">
      <c r="B12" s="4" t="s">
        <v>15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</row>
    <row r="13" spans="2:22" ht="12.75">
      <c r="B13" s="4" t="s">
        <v>14</v>
      </c>
      <c r="C13" s="3">
        <v>33.8</v>
      </c>
      <c r="D13" s="3">
        <f>C13+1.8</f>
        <v>35.599999999999994</v>
      </c>
      <c r="E13" s="3">
        <f aca="true" t="shared" si="0" ref="E13:V13">D13+1.8</f>
        <v>37.39999999999999</v>
      </c>
      <c r="F13" s="3">
        <f t="shared" si="0"/>
        <v>39.19999999999999</v>
      </c>
      <c r="G13" s="3">
        <f t="shared" si="0"/>
        <v>40.999999999999986</v>
      </c>
      <c r="H13" s="3">
        <f t="shared" si="0"/>
        <v>42.79999999999998</v>
      </c>
      <c r="I13" s="3">
        <f t="shared" si="0"/>
        <v>44.59999999999998</v>
      </c>
      <c r="J13" s="3">
        <f t="shared" si="0"/>
        <v>46.39999999999998</v>
      </c>
      <c r="K13" s="3">
        <f t="shared" si="0"/>
        <v>48.199999999999974</v>
      </c>
      <c r="L13" s="3">
        <f t="shared" si="0"/>
        <v>49.99999999999997</v>
      </c>
      <c r="M13" s="3">
        <f t="shared" si="0"/>
        <v>51.79999999999997</v>
      </c>
      <c r="N13" s="3">
        <f t="shared" si="0"/>
        <v>53.599999999999966</v>
      </c>
      <c r="O13" s="3">
        <f t="shared" si="0"/>
        <v>55.39999999999996</v>
      </c>
      <c r="P13" s="3">
        <f t="shared" si="0"/>
        <v>57.19999999999996</v>
      </c>
      <c r="Q13" s="3">
        <f t="shared" si="0"/>
        <v>58.99999999999996</v>
      </c>
      <c r="R13" s="3">
        <f t="shared" si="0"/>
        <v>60.799999999999955</v>
      </c>
      <c r="S13" s="3">
        <f t="shared" si="0"/>
        <v>62.59999999999995</v>
      </c>
      <c r="T13" s="3">
        <f t="shared" si="0"/>
        <v>64.39999999999995</v>
      </c>
      <c r="U13" s="3">
        <f t="shared" si="0"/>
        <v>66.19999999999995</v>
      </c>
      <c r="V13" s="3">
        <f t="shared" si="0"/>
        <v>67.99999999999994</v>
      </c>
    </row>
    <row r="14" spans="2:22" ht="25.5">
      <c r="B14" s="5" t="s">
        <v>16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2:22" ht="12.75">
      <c r="B15" s="3">
        <v>2</v>
      </c>
      <c r="C15" s="7">
        <v>5.8</v>
      </c>
      <c r="D15" s="7">
        <v>5.3</v>
      </c>
      <c r="E15" s="7">
        <v>4.9</v>
      </c>
      <c r="F15" s="7">
        <v>4.4</v>
      </c>
      <c r="G15" s="7">
        <v>4</v>
      </c>
      <c r="H15" s="7">
        <f>G15-0.2</f>
        <v>3.8</v>
      </c>
      <c r="I15" s="7">
        <f aca="true" t="shared" si="1" ref="I15:V15">H15-0.2</f>
        <v>3.5999999999999996</v>
      </c>
      <c r="J15" s="7">
        <f t="shared" si="1"/>
        <v>3.3999999999999995</v>
      </c>
      <c r="K15" s="7">
        <f t="shared" si="1"/>
        <v>3.1999999999999993</v>
      </c>
      <c r="L15" s="7">
        <f t="shared" si="1"/>
        <v>2.999999999999999</v>
      </c>
      <c r="M15" s="7">
        <f t="shared" si="1"/>
        <v>2.799999999999999</v>
      </c>
      <c r="N15" s="7">
        <f t="shared" si="1"/>
        <v>2.5999999999999988</v>
      </c>
      <c r="O15" s="7">
        <f t="shared" si="1"/>
        <v>2.3999999999999986</v>
      </c>
      <c r="P15" s="7">
        <f t="shared" si="1"/>
        <v>2.1999999999999984</v>
      </c>
      <c r="Q15" s="7">
        <f t="shared" si="1"/>
        <v>1.9999999999999984</v>
      </c>
      <c r="R15" s="7">
        <f t="shared" si="1"/>
        <v>1.7999999999999985</v>
      </c>
      <c r="S15" s="7">
        <f t="shared" si="1"/>
        <v>1.5999999999999985</v>
      </c>
      <c r="T15" s="7">
        <f t="shared" si="1"/>
        <v>1.3999999999999986</v>
      </c>
      <c r="U15" s="7">
        <f t="shared" si="1"/>
        <v>1.1999999999999986</v>
      </c>
      <c r="V15" s="7">
        <f t="shared" si="1"/>
        <v>0.9999999999999987</v>
      </c>
    </row>
    <row r="16" spans="2:22" ht="12.75">
      <c r="B16" s="3">
        <v>3</v>
      </c>
      <c r="C16" s="7">
        <v>8.7</v>
      </c>
      <c r="D16" s="7">
        <v>8</v>
      </c>
      <c r="E16" s="7">
        <v>7.3</v>
      </c>
      <c r="F16" s="7">
        <v>6.7</v>
      </c>
      <c r="G16" s="7">
        <v>6</v>
      </c>
      <c r="H16" s="7">
        <v>5.6</v>
      </c>
      <c r="I16" s="7">
        <v>5.2</v>
      </c>
      <c r="J16" s="7">
        <v>4.8</v>
      </c>
      <c r="K16" s="7">
        <v>4.4</v>
      </c>
      <c r="L16" s="7">
        <v>4</v>
      </c>
      <c r="M16" s="7">
        <f>L16-0.2</f>
        <v>3.8</v>
      </c>
      <c r="N16" s="7">
        <f aca="true" t="shared" si="2" ref="N16:V17">M16-0.2</f>
        <v>3.5999999999999996</v>
      </c>
      <c r="O16" s="7">
        <f t="shared" si="2"/>
        <v>3.3999999999999995</v>
      </c>
      <c r="P16" s="7">
        <f t="shared" si="2"/>
        <v>3.1999999999999993</v>
      </c>
      <c r="Q16" s="7">
        <f t="shared" si="2"/>
        <v>2.999999999999999</v>
      </c>
      <c r="R16" s="7">
        <f t="shared" si="2"/>
        <v>2.799999999999999</v>
      </c>
      <c r="S16" s="7">
        <f t="shared" si="2"/>
        <v>2.5999999999999988</v>
      </c>
      <c r="T16" s="7">
        <f t="shared" si="2"/>
        <v>2.3999999999999986</v>
      </c>
      <c r="U16" s="7">
        <f t="shared" si="2"/>
        <v>2.1999999999999984</v>
      </c>
      <c r="V16" s="7">
        <f t="shared" si="2"/>
        <v>1.9999999999999984</v>
      </c>
    </row>
    <row r="17" spans="2:22" ht="12.75">
      <c r="B17" s="6">
        <v>4</v>
      </c>
      <c r="C17" s="8">
        <v>11.6</v>
      </c>
      <c r="D17" s="8">
        <v>10.7</v>
      </c>
      <c r="E17" s="8">
        <v>9.8</v>
      </c>
      <c r="F17" s="8">
        <v>8.9</v>
      </c>
      <c r="G17" s="8">
        <v>8</v>
      </c>
      <c r="H17" s="8">
        <v>7.6</v>
      </c>
      <c r="I17" s="8">
        <v>7.2</v>
      </c>
      <c r="J17" s="8">
        <v>6.8</v>
      </c>
      <c r="K17" s="8">
        <v>6.4</v>
      </c>
      <c r="L17" s="8">
        <v>6</v>
      </c>
      <c r="M17" s="8">
        <v>5.6</v>
      </c>
      <c r="N17" s="8">
        <v>5.2</v>
      </c>
      <c r="O17" s="8">
        <v>4.8</v>
      </c>
      <c r="P17" s="8">
        <v>4.4</v>
      </c>
      <c r="Q17" s="8">
        <v>4</v>
      </c>
      <c r="R17" s="8">
        <v>3.8</v>
      </c>
      <c r="S17" s="8">
        <f t="shared" si="2"/>
        <v>3.5999999999999996</v>
      </c>
      <c r="T17" s="8">
        <f t="shared" si="2"/>
        <v>3.3999999999999995</v>
      </c>
      <c r="U17" s="8">
        <f t="shared" si="2"/>
        <v>3.1999999999999993</v>
      </c>
      <c r="V17" s="8">
        <f t="shared" si="2"/>
        <v>2.999999999999999</v>
      </c>
    </row>
    <row r="19" spans="1:22" ht="13.5" thickBo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1" spans="2:15" ht="25.5" customHeight="1">
      <c r="B21" s="68" t="s">
        <v>45</v>
      </c>
      <c r="C21" s="69"/>
      <c r="D21" s="16" t="s">
        <v>46</v>
      </c>
      <c r="E21" s="72" t="s">
        <v>47</v>
      </c>
      <c r="F21" s="73"/>
      <c r="G21" s="16" t="s">
        <v>46</v>
      </c>
      <c r="H21" s="74" t="s">
        <v>48</v>
      </c>
      <c r="I21" s="75"/>
      <c r="J21" s="16" t="s">
        <v>49</v>
      </c>
      <c r="K21" s="74" t="s">
        <v>52</v>
      </c>
      <c r="L21" s="75"/>
      <c r="N21" s="68" t="s">
        <v>186</v>
      </c>
      <c r="O21" s="69"/>
    </row>
    <row r="22" spans="2:15" ht="12.75">
      <c r="B22" s="70">
        <f>N49</f>
        <v>1.46795</v>
      </c>
      <c r="C22" s="71"/>
      <c r="E22" s="70">
        <f>N70</f>
        <v>469.744</v>
      </c>
      <c r="F22" s="71"/>
      <c r="H22" s="70">
        <f>N91</f>
        <v>0</v>
      </c>
      <c r="I22" s="71"/>
      <c r="K22" s="70">
        <f>B22+E22+H22</f>
        <v>471.21195</v>
      </c>
      <c r="L22" s="71"/>
      <c r="N22" s="103" t="s">
        <v>187</v>
      </c>
      <c r="O22" s="104"/>
    </row>
    <row r="23" spans="5:9" ht="12.75">
      <c r="E23" s="60" t="s">
        <v>51</v>
      </c>
      <c r="F23" s="65"/>
      <c r="H23" s="60" t="s">
        <v>51</v>
      </c>
      <c r="I23" s="60"/>
    </row>
    <row r="24" ht="12.75">
      <c r="B24" s="13"/>
    </row>
    <row r="25" spans="2:12" ht="12.75">
      <c r="B25" s="82" t="s">
        <v>53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2:12" ht="12.75">
      <c r="B26" s="65" t="s">
        <v>105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2:12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8:12" ht="12.75">
      <c r="H28" s="19"/>
      <c r="I28" s="19"/>
      <c r="J28" s="19"/>
      <c r="K28" s="19"/>
      <c r="L28" s="19"/>
    </row>
    <row r="29" spans="2:12" ht="25.5" customHeight="1">
      <c r="B29" s="74" t="s">
        <v>100</v>
      </c>
      <c r="C29" s="75"/>
      <c r="E29" s="105" t="s">
        <v>101</v>
      </c>
      <c r="F29" s="106"/>
      <c r="H29" s="19"/>
      <c r="I29" s="19"/>
      <c r="J29" s="19"/>
      <c r="K29" s="19"/>
      <c r="L29" s="19"/>
    </row>
    <row r="30" spans="2:12" ht="12.75">
      <c r="B30" s="61">
        <v>6.8</v>
      </c>
      <c r="C30" s="63"/>
      <c r="E30" s="93" t="str">
        <f>IF(K22&gt;B30,"In Compliance","Out of Compliance")</f>
        <v>In Compliance</v>
      </c>
      <c r="F30" s="94"/>
      <c r="H30" s="19"/>
      <c r="I30" s="19"/>
      <c r="J30" s="19"/>
      <c r="K30" s="19"/>
      <c r="L30" s="19"/>
    </row>
    <row r="31" spans="8:12" ht="12.75">
      <c r="H31" s="19"/>
      <c r="I31" s="19"/>
      <c r="J31" s="19"/>
      <c r="K31" s="19"/>
      <c r="L31" s="19"/>
    </row>
    <row r="32" spans="1:22" ht="13.5" thickBot="1">
      <c r="A32" s="3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2:15" ht="18" customHeight="1">
      <c r="B33" s="96" t="s">
        <v>72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2:15" ht="18" customHeight="1">
      <c r="B34" s="96" t="s">
        <v>73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2:8" ht="18" customHeight="1">
      <c r="B35" s="96" t="s">
        <v>74</v>
      </c>
      <c r="C35" s="77"/>
      <c r="D35" s="77"/>
      <c r="E35" s="77"/>
      <c r="F35" s="77"/>
      <c r="G35" s="77"/>
      <c r="H35" s="77"/>
    </row>
    <row r="39" spans="2:4" ht="13.5" thickBot="1">
      <c r="B39" s="90" t="s">
        <v>17</v>
      </c>
      <c r="C39" s="90"/>
      <c r="D39" s="90"/>
    </row>
    <row r="40" spans="2:17" ht="12.75">
      <c r="B40" s="2" t="s">
        <v>0</v>
      </c>
      <c r="J40" s="45" t="s">
        <v>1</v>
      </c>
      <c r="K40" s="46"/>
      <c r="L40" s="46"/>
      <c r="M40" s="46"/>
      <c r="N40" s="83">
        <f>(J41/24)*(J41/24)*3.14</f>
        <v>0.19625</v>
      </c>
      <c r="O40" s="84"/>
      <c r="P40" s="85"/>
      <c r="Q40" s="81" t="s">
        <v>2</v>
      </c>
    </row>
    <row r="41" spans="3:17" ht="13.5" thickBot="1">
      <c r="C41" t="s">
        <v>12</v>
      </c>
      <c r="J41" s="61">
        <v>6</v>
      </c>
      <c r="K41" s="62"/>
      <c r="L41" s="62"/>
      <c r="M41" s="62"/>
      <c r="N41" s="86"/>
      <c r="O41" s="87"/>
      <c r="P41" s="88"/>
      <c r="Q41" s="77"/>
    </row>
    <row r="42" ht="13.5" thickBot="1"/>
    <row r="43" spans="2:17" ht="12.75">
      <c r="B43" s="2" t="s">
        <v>10</v>
      </c>
      <c r="J43" s="45" t="s">
        <v>3</v>
      </c>
      <c r="K43" s="46"/>
      <c r="L43" s="46"/>
      <c r="M43" s="47"/>
      <c r="N43" s="55">
        <f>N40*J44*7.48</f>
        <v>587.1800000000001</v>
      </c>
      <c r="O43" s="55"/>
      <c r="P43" s="56"/>
      <c r="Q43" s="81" t="s">
        <v>7</v>
      </c>
    </row>
    <row r="44" spans="3:17" ht="13.5" thickBot="1">
      <c r="C44" t="s">
        <v>11</v>
      </c>
      <c r="J44" s="61">
        <v>400</v>
      </c>
      <c r="K44" s="62"/>
      <c r="L44" s="62"/>
      <c r="M44" s="63"/>
      <c r="N44" s="57"/>
      <c r="O44" s="57"/>
      <c r="P44" s="58"/>
      <c r="Q44" s="81"/>
    </row>
    <row r="45" ht="13.5" thickBot="1"/>
    <row r="46" spans="2:17" ht="12.75">
      <c r="B46" s="2" t="s">
        <v>4</v>
      </c>
      <c r="J46" s="45" t="s">
        <v>60</v>
      </c>
      <c r="K46" s="46"/>
      <c r="L46" s="46"/>
      <c r="M46" s="47"/>
      <c r="N46" s="55">
        <f>N43/J47</f>
        <v>2.9359</v>
      </c>
      <c r="O46" s="55"/>
      <c r="P46" s="56"/>
      <c r="Q46" s="81" t="s">
        <v>6</v>
      </c>
    </row>
    <row r="47" spans="3:17" ht="13.5" thickBot="1">
      <c r="C47" t="s">
        <v>5</v>
      </c>
      <c r="J47" s="61">
        <v>200</v>
      </c>
      <c r="K47" s="62"/>
      <c r="L47" s="62"/>
      <c r="M47" s="63"/>
      <c r="N47" s="57"/>
      <c r="O47" s="57"/>
      <c r="P47" s="58"/>
      <c r="Q47" s="81"/>
    </row>
    <row r="48" ht="13.5" thickBot="1"/>
    <row r="49" spans="2:18" ht="12.75">
      <c r="B49" s="2" t="s">
        <v>103</v>
      </c>
      <c r="J49" s="45" t="s">
        <v>9</v>
      </c>
      <c r="K49" s="46"/>
      <c r="L49" s="46"/>
      <c r="M49" s="47"/>
      <c r="N49" s="48">
        <f>N46*J50</f>
        <v>1.46795</v>
      </c>
      <c r="O49" s="48"/>
      <c r="P49" s="49"/>
      <c r="Q49" s="95" t="s">
        <v>102</v>
      </c>
      <c r="R49" s="19"/>
    </row>
    <row r="50" spans="3:18" ht="13.5" thickBot="1">
      <c r="C50" t="s">
        <v>8</v>
      </c>
      <c r="J50" s="52">
        <v>0.5</v>
      </c>
      <c r="K50" s="53"/>
      <c r="L50" s="53"/>
      <c r="M50" s="54"/>
      <c r="N50" s="50"/>
      <c r="O50" s="50"/>
      <c r="P50" s="51"/>
      <c r="Q50" s="95"/>
      <c r="R50" s="19"/>
    </row>
    <row r="52" ht="12.75">
      <c r="B52" t="s">
        <v>61</v>
      </c>
    </row>
    <row r="57" spans="2:5" ht="13.5" thickBot="1">
      <c r="B57" s="66" t="s">
        <v>18</v>
      </c>
      <c r="C57" s="66"/>
      <c r="D57" s="66"/>
      <c r="E57" s="66"/>
    </row>
    <row r="58" spans="2:17" ht="12.75">
      <c r="B58" s="2" t="s">
        <v>39</v>
      </c>
      <c r="J58" s="45" t="s">
        <v>19</v>
      </c>
      <c r="K58" s="46"/>
      <c r="L58" s="46"/>
      <c r="M58" s="46"/>
      <c r="N58" s="101">
        <f>(J59/2)*(J59/2)*3.14</f>
        <v>1256</v>
      </c>
      <c r="O58" s="97"/>
      <c r="P58" s="98"/>
      <c r="Q58" s="81" t="s">
        <v>2</v>
      </c>
    </row>
    <row r="59" spans="3:17" ht="13.5" thickBot="1">
      <c r="C59" t="s">
        <v>12</v>
      </c>
      <c r="J59" s="61">
        <v>40</v>
      </c>
      <c r="K59" s="62"/>
      <c r="L59" s="62"/>
      <c r="M59" s="62"/>
      <c r="N59" s="102"/>
      <c r="O59" s="99"/>
      <c r="P59" s="100"/>
      <c r="Q59" s="77"/>
    </row>
    <row r="60" ht="13.5" thickBot="1"/>
    <row r="61" spans="2:17" ht="12.75">
      <c r="B61" s="2" t="s">
        <v>66</v>
      </c>
      <c r="J61" s="45" t="s">
        <v>62</v>
      </c>
      <c r="K61" s="46"/>
      <c r="L61" s="46"/>
      <c r="M61" s="47"/>
      <c r="N61" s="97">
        <f>N58*J62*7.48</f>
        <v>187897.6</v>
      </c>
      <c r="O61" s="97"/>
      <c r="P61" s="98"/>
      <c r="Q61" s="81" t="s">
        <v>7</v>
      </c>
    </row>
    <row r="62" spans="3:17" ht="13.5" thickBot="1">
      <c r="C62" t="s">
        <v>40</v>
      </c>
      <c r="J62" s="61">
        <v>20</v>
      </c>
      <c r="K62" s="62"/>
      <c r="L62" s="62"/>
      <c r="M62" s="63"/>
      <c r="N62" s="99"/>
      <c r="O62" s="99"/>
      <c r="P62" s="100"/>
      <c r="Q62" s="81"/>
    </row>
    <row r="63" ht="13.5" thickBot="1"/>
    <row r="64" spans="2:17" ht="12.75">
      <c r="B64" s="2" t="s">
        <v>4</v>
      </c>
      <c r="J64" s="45" t="s">
        <v>60</v>
      </c>
      <c r="K64" s="46"/>
      <c r="L64" s="46"/>
      <c r="M64" s="47"/>
      <c r="N64" s="55">
        <f>N61/J65</f>
        <v>939.488</v>
      </c>
      <c r="O64" s="55"/>
      <c r="P64" s="56"/>
      <c r="Q64" s="81" t="s">
        <v>6</v>
      </c>
    </row>
    <row r="65" spans="3:17" ht="13.5" thickBot="1">
      <c r="C65" t="s">
        <v>50</v>
      </c>
      <c r="J65" s="61">
        <f>J47</f>
        <v>200</v>
      </c>
      <c r="K65" s="62"/>
      <c r="L65" s="62"/>
      <c r="M65" s="63"/>
      <c r="N65" s="57"/>
      <c r="O65" s="57"/>
      <c r="P65" s="58"/>
      <c r="Q65" s="81"/>
    </row>
    <row r="66" spans="10:17" ht="13.5" thickBot="1">
      <c r="J66" s="9"/>
      <c r="K66" s="9"/>
      <c r="L66" s="9"/>
      <c r="M66" s="9"/>
      <c r="N66" s="10"/>
      <c r="O66" s="10"/>
      <c r="P66" s="10"/>
      <c r="Q66" s="1"/>
    </row>
    <row r="67" spans="2:17" ht="12.75">
      <c r="B67" s="2" t="s">
        <v>64</v>
      </c>
      <c r="J67" s="78" t="s">
        <v>20</v>
      </c>
      <c r="K67" s="79"/>
      <c r="L67" s="79"/>
      <c r="M67" s="79"/>
      <c r="N67" s="59">
        <f>N64*J68</f>
        <v>93.9488</v>
      </c>
      <c r="O67" s="55"/>
      <c r="P67" s="56"/>
      <c r="Q67" s="80" t="s">
        <v>36</v>
      </c>
    </row>
    <row r="68" spans="10:17" ht="13.5" thickBot="1">
      <c r="J68" s="61">
        <v>0.1</v>
      </c>
      <c r="K68" s="62"/>
      <c r="L68" s="62"/>
      <c r="M68" s="63"/>
      <c r="N68" s="57"/>
      <c r="O68" s="57"/>
      <c r="P68" s="58"/>
      <c r="Q68" s="80"/>
    </row>
    <row r="69" ht="13.5" thickBot="1"/>
    <row r="70" spans="2:18" ht="12.75">
      <c r="B70" s="2" t="s">
        <v>103</v>
      </c>
      <c r="J70" s="45" t="s">
        <v>9</v>
      </c>
      <c r="K70" s="46"/>
      <c r="L70" s="46"/>
      <c r="M70" s="47"/>
      <c r="N70" s="48">
        <f>N64*J71</f>
        <v>469.744</v>
      </c>
      <c r="O70" s="48"/>
      <c r="P70" s="49"/>
      <c r="Q70" s="95" t="s">
        <v>102</v>
      </c>
      <c r="R70" s="19"/>
    </row>
    <row r="71" spans="3:18" ht="13.5" thickBot="1">
      <c r="C71" t="s">
        <v>8</v>
      </c>
      <c r="J71" s="52">
        <f>J50</f>
        <v>0.5</v>
      </c>
      <c r="K71" s="53"/>
      <c r="L71" s="53"/>
      <c r="M71" s="54"/>
      <c r="N71" s="50"/>
      <c r="O71" s="50"/>
      <c r="P71" s="51"/>
      <c r="Q71" s="95"/>
      <c r="R71" s="19"/>
    </row>
    <row r="73" ht="12.75">
      <c r="B73" s="11" t="s">
        <v>63</v>
      </c>
    </row>
    <row r="74" ht="12.75">
      <c r="B74" s="11"/>
    </row>
    <row r="75" ht="12.75">
      <c r="B75" s="11"/>
    </row>
    <row r="78" spans="2:6" ht="13.5" thickBot="1">
      <c r="B78" s="66" t="s">
        <v>37</v>
      </c>
      <c r="C78" s="66"/>
      <c r="D78" s="66"/>
      <c r="E78" s="66"/>
      <c r="F78" s="67"/>
    </row>
    <row r="79" spans="2:17" ht="12.75">
      <c r="B79" s="2" t="s">
        <v>38</v>
      </c>
      <c r="J79" s="45" t="s">
        <v>42</v>
      </c>
      <c r="K79" s="46"/>
      <c r="L79" s="46"/>
      <c r="M79" s="46"/>
      <c r="N79" s="59">
        <f>K80*M80</f>
        <v>0</v>
      </c>
      <c r="O79" s="55"/>
      <c r="P79" s="56"/>
      <c r="Q79" s="81" t="s">
        <v>2</v>
      </c>
    </row>
    <row r="80" spans="3:17" ht="13.5" thickBot="1">
      <c r="C80" t="s">
        <v>41</v>
      </c>
      <c r="J80" s="15" t="s">
        <v>43</v>
      </c>
      <c r="K80" s="6">
        <v>0</v>
      </c>
      <c r="L80" s="15" t="s">
        <v>44</v>
      </c>
      <c r="M80" s="6">
        <v>0</v>
      </c>
      <c r="N80" s="57"/>
      <c r="O80" s="57"/>
      <c r="P80" s="58"/>
      <c r="Q80" s="77"/>
    </row>
    <row r="81" ht="13.5" thickBot="1"/>
    <row r="82" spans="2:17" ht="12.75">
      <c r="B82" s="2" t="s">
        <v>66</v>
      </c>
      <c r="J82" s="45" t="s">
        <v>62</v>
      </c>
      <c r="K82" s="46"/>
      <c r="L82" s="46"/>
      <c r="M82" s="47"/>
      <c r="N82" s="55">
        <f>N79*J83*7.48</f>
        <v>0</v>
      </c>
      <c r="O82" s="55"/>
      <c r="P82" s="56"/>
      <c r="Q82" s="81" t="s">
        <v>7</v>
      </c>
    </row>
    <row r="83" spans="3:17" ht="13.5" thickBot="1">
      <c r="C83" t="s">
        <v>40</v>
      </c>
      <c r="J83" s="61">
        <v>0</v>
      </c>
      <c r="K83" s="62"/>
      <c r="L83" s="62"/>
      <c r="M83" s="63"/>
      <c r="N83" s="57"/>
      <c r="O83" s="57"/>
      <c r="P83" s="58"/>
      <c r="Q83" s="81"/>
    </row>
    <row r="84" ht="13.5" thickBot="1"/>
    <row r="85" spans="2:17" ht="12.75">
      <c r="B85" s="2" t="s">
        <v>4</v>
      </c>
      <c r="J85" s="45" t="s">
        <v>60</v>
      </c>
      <c r="K85" s="46"/>
      <c r="L85" s="46"/>
      <c r="M85" s="47"/>
      <c r="N85" s="55">
        <f>N82/J86</f>
        <v>0</v>
      </c>
      <c r="O85" s="55"/>
      <c r="P85" s="56"/>
      <c r="Q85" s="81" t="s">
        <v>6</v>
      </c>
    </row>
    <row r="86" spans="3:17" ht="13.5" thickBot="1">
      <c r="C86" t="s">
        <v>50</v>
      </c>
      <c r="J86" s="61">
        <f>+J47</f>
        <v>200</v>
      </c>
      <c r="K86" s="62"/>
      <c r="L86" s="62"/>
      <c r="M86" s="63"/>
      <c r="N86" s="57"/>
      <c r="O86" s="57"/>
      <c r="P86" s="58"/>
      <c r="Q86" s="81"/>
    </row>
    <row r="87" spans="10:17" ht="13.5" thickBot="1">
      <c r="J87" s="9"/>
      <c r="K87" s="9"/>
      <c r="L87" s="9"/>
      <c r="M87" s="9"/>
      <c r="N87" s="10"/>
      <c r="O87" s="10"/>
      <c r="P87" s="10"/>
      <c r="Q87" s="1"/>
    </row>
    <row r="88" spans="2:17" ht="12.75">
      <c r="B88" s="2" t="s">
        <v>64</v>
      </c>
      <c r="J88" s="78" t="s">
        <v>20</v>
      </c>
      <c r="K88" s="79"/>
      <c r="L88" s="79"/>
      <c r="M88" s="79"/>
      <c r="N88" s="59">
        <f>N85*J89</f>
        <v>0</v>
      </c>
      <c r="O88" s="55"/>
      <c r="P88" s="56"/>
      <c r="Q88" s="80" t="s">
        <v>36</v>
      </c>
    </row>
    <row r="89" spans="10:17" ht="13.5" thickBot="1">
      <c r="J89" s="61">
        <v>0</v>
      </c>
      <c r="K89" s="62"/>
      <c r="L89" s="62"/>
      <c r="M89" s="63"/>
      <c r="N89" s="57"/>
      <c r="O89" s="57"/>
      <c r="P89" s="58"/>
      <c r="Q89" s="80"/>
    </row>
    <row r="90" ht="13.5" thickBot="1"/>
    <row r="91" spans="2:18" ht="12.75">
      <c r="B91" s="2" t="s">
        <v>104</v>
      </c>
      <c r="J91" s="45" t="s">
        <v>9</v>
      </c>
      <c r="K91" s="46"/>
      <c r="L91" s="46"/>
      <c r="M91" s="47"/>
      <c r="N91" s="48">
        <f>N85*J92</f>
        <v>0</v>
      </c>
      <c r="O91" s="48"/>
      <c r="P91" s="49"/>
      <c r="Q91" s="95" t="s">
        <v>102</v>
      </c>
      <c r="R91" s="19"/>
    </row>
    <row r="92" spans="3:18" ht="13.5" thickBot="1">
      <c r="C92" t="s">
        <v>8</v>
      </c>
      <c r="J92" s="52">
        <f>J50</f>
        <v>0.5</v>
      </c>
      <c r="K92" s="53"/>
      <c r="L92" s="53"/>
      <c r="M92" s="54"/>
      <c r="N92" s="50"/>
      <c r="O92" s="50"/>
      <c r="P92" s="51"/>
      <c r="Q92" s="95"/>
      <c r="R92" s="19"/>
    </row>
    <row r="95" ht="12.75">
      <c r="C95" s="2" t="s">
        <v>65</v>
      </c>
    </row>
    <row r="96" spans="3:13" ht="12.75">
      <c r="C96" t="s">
        <v>21</v>
      </c>
      <c r="D96" s="12" t="s">
        <v>26</v>
      </c>
      <c r="E96" s="65" t="s">
        <v>30</v>
      </c>
      <c r="F96" s="65"/>
      <c r="G96" s="65"/>
      <c r="H96" s="65"/>
      <c r="I96" s="65"/>
      <c r="J96" s="65"/>
      <c r="K96" s="65"/>
      <c r="L96" s="65"/>
      <c r="M96" s="65"/>
    </row>
    <row r="97" ht="12.75">
      <c r="D97" s="13"/>
    </row>
    <row r="98" spans="3:13" ht="12.75">
      <c r="C98" t="s">
        <v>22</v>
      </c>
      <c r="D98" s="12" t="s">
        <v>35</v>
      </c>
      <c r="E98" s="64" t="s">
        <v>31</v>
      </c>
      <c r="F98" s="65"/>
      <c r="G98" s="65"/>
      <c r="H98" s="65"/>
      <c r="I98" s="65"/>
      <c r="J98" s="65"/>
      <c r="K98" s="65"/>
      <c r="L98" s="65"/>
      <c r="M98" s="65"/>
    </row>
    <row r="99" spans="4:5" ht="12.75">
      <c r="D99" s="13"/>
      <c r="E99" s="14"/>
    </row>
    <row r="100" spans="3:13" ht="12.75">
      <c r="C100" t="s">
        <v>23</v>
      </c>
      <c r="D100" s="12" t="s">
        <v>27</v>
      </c>
      <c r="E100" s="64" t="s">
        <v>32</v>
      </c>
      <c r="F100" s="65"/>
      <c r="G100" s="65"/>
      <c r="H100" s="65"/>
      <c r="I100" s="65"/>
      <c r="J100" s="65"/>
      <c r="K100" s="65"/>
      <c r="L100" s="65"/>
      <c r="M100" s="65"/>
    </row>
    <row r="101" spans="4:5" ht="12.75">
      <c r="D101" s="13"/>
      <c r="E101" s="14"/>
    </row>
    <row r="102" spans="3:13" ht="12.75">
      <c r="C102" t="s">
        <v>24</v>
      </c>
      <c r="D102" s="12" t="s">
        <v>28</v>
      </c>
      <c r="E102" s="64" t="s">
        <v>33</v>
      </c>
      <c r="F102" s="65"/>
      <c r="G102" s="65"/>
      <c r="H102" s="65"/>
      <c r="I102" s="65"/>
      <c r="J102" s="65"/>
      <c r="K102" s="65"/>
      <c r="L102" s="65"/>
      <c r="M102" s="65"/>
    </row>
    <row r="103" spans="4:5" ht="12.75">
      <c r="D103" s="13"/>
      <c r="E103" s="14"/>
    </row>
    <row r="104" spans="3:13" ht="12.75">
      <c r="C104" t="s">
        <v>25</v>
      </c>
      <c r="D104" s="12" t="s">
        <v>29</v>
      </c>
      <c r="E104" s="64" t="s">
        <v>34</v>
      </c>
      <c r="F104" s="65"/>
      <c r="G104" s="65"/>
      <c r="H104" s="65"/>
      <c r="I104" s="65"/>
      <c r="J104" s="65"/>
      <c r="K104" s="65"/>
      <c r="L104" s="65"/>
      <c r="M104" s="65"/>
    </row>
    <row r="107" ht="12.75">
      <c r="B107" t="s">
        <v>54</v>
      </c>
    </row>
  </sheetData>
  <sheetProtection/>
  <mergeCells count="87">
    <mergeCell ref="B30:C30"/>
    <mergeCell ref="E30:F30"/>
    <mergeCell ref="B11:H11"/>
    <mergeCell ref="C14:V14"/>
    <mergeCell ref="B21:C21"/>
    <mergeCell ref="E21:F21"/>
    <mergeCell ref="H21:I21"/>
    <mergeCell ref="K21:L21"/>
    <mergeCell ref="N21:O21"/>
    <mergeCell ref="B39:D39"/>
    <mergeCell ref="J40:M40"/>
    <mergeCell ref="N40:P41"/>
    <mergeCell ref="Q40:Q41"/>
    <mergeCell ref="J41:M41"/>
    <mergeCell ref="H22:I22"/>
    <mergeCell ref="K22:L22"/>
    <mergeCell ref="N22:O22"/>
    <mergeCell ref="B29:C29"/>
    <mergeCell ref="E29:F29"/>
    <mergeCell ref="J46:M46"/>
    <mergeCell ref="N46:P47"/>
    <mergeCell ref="Q46:Q47"/>
    <mergeCell ref="J47:M47"/>
    <mergeCell ref="J43:M43"/>
    <mergeCell ref="N43:P44"/>
    <mergeCell ref="Q43:Q44"/>
    <mergeCell ref="J44:M44"/>
    <mergeCell ref="B57:E57"/>
    <mergeCell ref="J58:M58"/>
    <mergeCell ref="N58:P59"/>
    <mergeCell ref="Q58:Q59"/>
    <mergeCell ref="J59:M59"/>
    <mergeCell ref="J49:M49"/>
    <mergeCell ref="N49:P50"/>
    <mergeCell ref="J50:M50"/>
    <mergeCell ref="Q49:Q50"/>
    <mergeCell ref="J64:M64"/>
    <mergeCell ref="N64:P65"/>
    <mergeCell ref="Q64:Q65"/>
    <mergeCell ref="J65:M65"/>
    <mergeCell ref="J61:M61"/>
    <mergeCell ref="N61:P62"/>
    <mergeCell ref="Q61:Q62"/>
    <mergeCell ref="J62:M62"/>
    <mergeCell ref="J70:M70"/>
    <mergeCell ref="N70:P71"/>
    <mergeCell ref="J71:M71"/>
    <mergeCell ref="Q70:Q71"/>
    <mergeCell ref="J67:M67"/>
    <mergeCell ref="N67:P68"/>
    <mergeCell ref="Q67:Q68"/>
    <mergeCell ref="J68:M68"/>
    <mergeCell ref="J82:M82"/>
    <mergeCell ref="N82:P83"/>
    <mergeCell ref="Q82:Q83"/>
    <mergeCell ref="J83:M83"/>
    <mergeCell ref="B78:F78"/>
    <mergeCell ref="J79:M79"/>
    <mergeCell ref="N79:P80"/>
    <mergeCell ref="Q79:Q80"/>
    <mergeCell ref="J92:M92"/>
    <mergeCell ref="J88:M88"/>
    <mergeCell ref="N88:P89"/>
    <mergeCell ref="J85:M85"/>
    <mergeCell ref="N85:P86"/>
    <mergeCell ref="Q85:Q86"/>
    <mergeCell ref="J86:M86"/>
    <mergeCell ref="Q88:Q89"/>
    <mergeCell ref="J89:M89"/>
    <mergeCell ref="Q91:Q92"/>
    <mergeCell ref="E104:M104"/>
    <mergeCell ref="E96:M96"/>
    <mergeCell ref="E98:M98"/>
    <mergeCell ref="E100:M100"/>
    <mergeCell ref="E102:M102"/>
    <mergeCell ref="J91:M91"/>
    <mergeCell ref="N91:P92"/>
    <mergeCell ref="B1:H1"/>
    <mergeCell ref="B33:O33"/>
    <mergeCell ref="B34:O34"/>
    <mergeCell ref="B35:H35"/>
    <mergeCell ref="E23:F23"/>
    <mergeCell ref="H23:I23"/>
    <mergeCell ref="B25:L25"/>
    <mergeCell ref="B26:L26"/>
    <mergeCell ref="B22:C22"/>
    <mergeCell ref="E22:F22"/>
  </mergeCells>
  <dataValidations count="2">
    <dataValidation type="list" allowBlank="1" showInputMessage="1" showErrorMessage="1" sqref="N22:O22">
      <formula1>$AD$2:$AD$5</formula1>
    </dataValidation>
    <dataValidation type="list" allowBlank="1" showInputMessage="1" showErrorMessage="1" sqref="J68:M68 J89:M89">
      <formula1>$AD$7:$AD$12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2" max="2" width="9.28125" style="0" customWidth="1"/>
    <col min="6" max="6" width="2.57421875" style="0" customWidth="1"/>
    <col min="13" max="13" width="2.28125" style="0" customWidth="1"/>
    <col min="20" max="20" width="2.421875" style="0" customWidth="1"/>
    <col min="23" max="23" width="16.421875" style="0" customWidth="1"/>
  </cols>
  <sheetData>
    <row r="1" spans="1:7" ht="21" customHeight="1">
      <c r="A1" s="114" t="s">
        <v>94</v>
      </c>
      <c r="B1" s="115"/>
      <c r="C1" s="115"/>
      <c r="D1" s="115"/>
      <c r="E1" s="65"/>
      <c r="F1" s="65"/>
      <c r="G1" s="65"/>
    </row>
    <row r="2" spans="1:6" ht="12.75" customHeight="1">
      <c r="A2" s="28"/>
      <c r="B2" s="27"/>
      <c r="C2" s="27"/>
      <c r="D2" s="27"/>
      <c r="E2" s="19"/>
      <c r="F2" s="19"/>
    </row>
    <row r="3" spans="1:10" ht="18" customHeight="1" thickBot="1">
      <c r="A3" s="76" t="s">
        <v>99</v>
      </c>
      <c r="B3" s="76"/>
      <c r="C3" s="119"/>
      <c r="D3" s="120"/>
      <c r="E3" s="120"/>
      <c r="F3" s="19"/>
      <c r="G3" s="112" t="s">
        <v>191</v>
      </c>
      <c r="H3" s="112"/>
      <c r="I3" s="113" t="str">
        <f>GWRCTCalculation!N20</f>
        <v>Free Chlorine</v>
      </c>
      <c r="J3" s="113"/>
    </row>
    <row r="4" spans="1:10" ht="18" customHeight="1" thickBot="1">
      <c r="A4" s="76" t="s">
        <v>95</v>
      </c>
      <c r="B4" s="76"/>
      <c r="C4" s="110"/>
      <c r="D4" s="111"/>
      <c r="E4" s="111"/>
      <c r="F4" s="19"/>
      <c r="G4" s="116" t="s">
        <v>193</v>
      </c>
      <c r="H4" s="116"/>
      <c r="I4" s="117" t="str">
        <f>GWRCTCalculation!Q20</f>
        <v>Continuous</v>
      </c>
      <c r="J4" s="117"/>
    </row>
    <row r="5" spans="1:10" ht="18.75" customHeight="1" thickBot="1">
      <c r="A5" s="76" t="s">
        <v>96</v>
      </c>
      <c r="B5" s="76"/>
      <c r="C5" s="110"/>
      <c r="D5" s="111"/>
      <c r="E5" s="111"/>
      <c r="F5" s="19"/>
      <c r="G5" s="112" t="s">
        <v>194</v>
      </c>
      <c r="H5" s="112"/>
      <c r="I5" s="118"/>
      <c r="J5" s="118"/>
    </row>
    <row r="6" spans="1:6" ht="18.75" customHeight="1" thickBot="1">
      <c r="A6" s="76" t="s">
        <v>97</v>
      </c>
      <c r="B6" s="76"/>
      <c r="C6" s="107" t="str">
        <f>GWRCTCalculation!B27</f>
        <v> </v>
      </c>
      <c r="D6" s="108"/>
      <c r="E6" s="108"/>
      <c r="F6" s="19"/>
    </row>
    <row r="7" ht="7.5" customHeight="1"/>
    <row r="8" ht="7.5" customHeight="1"/>
    <row r="9" spans="2:19" ht="12.75">
      <c r="B9" s="109" t="s">
        <v>87</v>
      </c>
      <c r="C9" s="109"/>
      <c r="D9" s="109"/>
      <c r="E9" s="109"/>
      <c r="F9" s="26"/>
      <c r="G9" s="109" t="s">
        <v>92</v>
      </c>
      <c r="H9" s="109"/>
      <c r="I9" s="109"/>
      <c r="J9" s="109"/>
      <c r="K9" s="109"/>
      <c r="L9" s="109"/>
      <c r="N9" s="109" t="s">
        <v>205</v>
      </c>
      <c r="O9" s="60"/>
      <c r="P9" s="60"/>
      <c r="Q9" s="60"/>
      <c r="R9" s="60"/>
      <c r="S9" s="60"/>
    </row>
    <row r="11" spans="1:23" ht="37.5" customHeight="1">
      <c r="A11" s="33" t="s">
        <v>84</v>
      </c>
      <c r="B11" s="33" t="s">
        <v>85</v>
      </c>
      <c r="C11" s="33" t="s">
        <v>88</v>
      </c>
      <c r="D11" s="33" t="s">
        <v>86</v>
      </c>
      <c r="E11" s="33" t="s">
        <v>87</v>
      </c>
      <c r="F11" s="35"/>
      <c r="G11" s="33" t="s">
        <v>91</v>
      </c>
      <c r="H11" s="33" t="s">
        <v>89</v>
      </c>
      <c r="I11" s="33" t="s">
        <v>88</v>
      </c>
      <c r="J11" s="33" t="s">
        <v>20</v>
      </c>
      <c r="K11" s="33" t="s">
        <v>86</v>
      </c>
      <c r="L11" s="33" t="s">
        <v>90</v>
      </c>
      <c r="M11" s="37"/>
      <c r="N11" s="33" t="s">
        <v>91</v>
      </c>
      <c r="O11" s="33" t="s">
        <v>89</v>
      </c>
      <c r="P11" s="33" t="s">
        <v>88</v>
      </c>
      <c r="Q11" s="33" t="s">
        <v>20</v>
      </c>
      <c r="R11" s="33" t="s">
        <v>86</v>
      </c>
      <c r="S11" s="33" t="s">
        <v>90</v>
      </c>
      <c r="T11" s="36"/>
      <c r="U11" s="33" t="s">
        <v>204</v>
      </c>
      <c r="V11" s="33" t="s">
        <v>93</v>
      </c>
      <c r="W11" s="33" t="s">
        <v>98</v>
      </c>
    </row>
    <row r="12" spans="1:23" ht="12.75">
      <c r="A12" s="34">
        <v>1</v>
      </c>
      <c r="B12" s="32">
        <f>GWRCTCalculation!N34</f>
        <v>0</v>
      </c>
      <c r="C12" s="39" t="s">
        <v>106</v>
      </c>
      <c r="D12" s="39" t="s">
        <v>106</v>
      </c>
      <c r="E12" s="7" t="e">
        <f>B12/C12*D12</f>
        <v>#VALUE!</v>
      </c>
      <c r="F12" s="36"/>
      <c r="G12" s="32">
        <f>GWRCTCalculation!N49</f>
        <v>0</v>
      </c>
      <c r="H12" s="40" t="s">
        <v>106</v>
      </c>
      <c r="I12" s="7" t="str">
        <f>C12</f>
        <v> </v>
      </c>
      <c r="J12" s="7">
        <f>GWRCTCalculation!J59</f>
        <v>0</v>
      </c>
      <c r="K12" s="7" t="str">
        <f>D12</f>
        <v> </v>
      </c>
      <c r="L12" s="7" t="e">
        <f>G12*H12*7.48*J12*K12/I12</f>
        <v>#VALUE!</v>
      </c>
      <c r="M12" s="38"/>
      <c r="N12" s="32">
        <f>GWRCTCalculation!N70</f>
        <v>0</v>
      </c>
      <c r="O12" s="39" t="s">
        <v>106</v>
      </c>
      <c r="P12" s="3" t="str">
        <f>C12</f>
        <v> </v>
      </c>
      <c r="Q12" s="7">
        <f>GWRCTCalculation!J80</f>
        <v>0</v>
      </c>
      <c r="R12" s="3" t="str">
        <f>D12</f>
        <v> </v>
      </c>
      <c r="S12" s="7" t="e">
        <f>N12*O12*7.48*Q12*R12/P12</f>
        <v>#VALUE!</v>
      </c>
      <c r="T12" s="36"/>
      <c r="U12" s="40" t="str">
        <f>$C$6</f>
        <v> </v>
      </c>
      <c r="V12" s="7" t="e">
        <f>E12+L12+S12</f>
        <v>#VALUE!</v>
      </c>
      <c r="W12" s="3" t="e">
        <f>IF(V12&gt;U12,"In Compliance","Out of Compliance")</f>
        <v>#VALUE!</v>
      </c>
    </row>
    <row r="13" spans="1:23" ht="12.75">
      <c r="A13" s="34">
        <f>A12+1</f>
        <v>2</v>
      </c>
      <c r="B13" s="32">
        <f>B12</f>
        <v>0</v>
      </c>
      <c r="C13" s="39" t="s">
        <v>106</v>
      </c>
      <c r="D13" s="39" t="s">
        <v>106</v>
      </c>
      <c r="E13" s="7" t="e">
        <f aca="true" t="shared" si="0" ref="E13:E42">B13/C13*D13</f>
        <v>#VALUE!</v>
      </c>
      <c r="F13" s="36"/>
      <c r="G13" s="32">
        <f>G12</f>
        <v>0</v>
      </c>
      <c r="H13" s="40" t="s">
        <v>106</v>
      </c>
      <c r="I13" s="7" t="str">
        <f aca="true" t="shared" si="1" ref="I13:I42">C13</f>
        <v> </v>
      </c>
      <c r="J13" s="7">
        <f>J12</f>
        <v>0</v>
      </c>
      <c r="K13" s="7" t="str">
        <f aca="true" t="shared" si="2" ref="K13:K42">D13</f>
        <v> </v>
      </c>
      <c r="L13" s="7" t="e">
        <f aca="true" t="shared" si="3" ref="L13:L42">G13*H13*7.48*J13*K13/I13</f>
        <v>#VALUE!</v>
      </c>
      <c r="M13" s="38"/>
      <c r="N13" s="32">
        <f>N12</f>
        <v>0</v>
      </c>
      <c r="O13" s="39" t="s">
        <v>106</v>
      </c>
      <c r="P13" s="3" t="str">
        <f aca="true" t="shared" si="4" ref="P13:P42">C13</f>
        <v> </v>
      </c>
      <c r="Q13" s="7">
        <f>Q12</f>
        <v>0</v>
      </c>
      <c r="R13" s="3" t="str">
        <f aca="true" t="shared" si="5" ref="R13:R42">D13</f>
        <v> </v>
      </c>
      <c r="S13" s="7" t="e">
        <f aca="true" t="shared" si="6" ref="S13:S42">N13*O13*7.48*Q13*R13/P13</f>
        <v>#VALUE!</v>
      </c>
      <c r="T13" s="36"/>
      <c r="U13" s="40" t="str">
        <f aca="true" t="shared" si="7" ref="U13:U42">$C$6</f>
        <v> </v>
      </c>
      <c r="V13" s="7" t="e">
        <f aca="true" t="shared" si="8" ref="V13:V42">E13+L13+S13</f>
        <v>#VALUE!</v>
      </c>
      <c r="W13" s="3" t="e">
        <f aca="true" t="shared" si="9" ref="W13:W42">IF(V13&gt;U13,"In Compliance","Out of Compliance")</f>
        <v>#VALUE!</v>
      </c>
    </row>
    <row r="14" spans="1:23" ht="12.75">
      <c r="A14" s="34">
        <f aca="true" t="shared" si="10" ref="A14:A42">A13+1</f>
        <v>3</v>
      </c>
      <c r="B14" s="32">
        <f aca="true" t="shared" si="11" ref="B14:B42">B13</f>
        <v>0</v>
      </c>
      <c r="C14" s="39" t="s">
        <v>106</v>
      </c>
      <c r="D14" s="39" t="s">
        <v>106</v>
      </c>
      <c r="E14" s="7" t="e">
        <f t="shared" si="0"/>
        <v>#VALUE!</v>
      </c>
      <c r="F14" s="36"/>
      <c r="G14" s="32">
        <f aca="true" t="shared" si="12" ref="G14:G42">G13</f>
        <v>0</v>
      </c>
      <c r="H14" s="40" t="s">
        <v>106</v>
      </c>
      <c r="I14" s="7" t="str">
        <f t="shared" si="1"/>
        <v> </v>
      </c>
      <c r="J14" s="7">
        <f aca="true" t="shared" si="13" ref="J14:J42">J13</f>
        <v>0</v>
      </c>
      <c r="K14" s="7" t="str">
        <f t="shared" si="2"/>
        <v> </v>
      </c>
      <c r="L14" s="7" t="e">
        <f t="shared" si="3"/>
        <v>#VALUE!</v>
      </c>
      <c r="M14" s="38"/>
      <c r="N14" s="32">
        <f aca="true" t="shared" si="14" ref="N14:N42">N13</f>
        <v>0</v>
      </c>
      <c r="O14" s="39" t="s">
        <v>106</v>
      </c>
      <c r="P14" s="3" t="str">
        <f t="shared" si="4"/>
        <v> </v>
      </c>
      <c r="Q14" s="7">
        <f aca="true" t="shared" si="15" ref="Q14:Q42">Q13</f>
        <v>0</v>
      </c>
      <c r="R14" s="3" t="str">
        <f t="shared" si="5"/>
        <v> </v>
      </c>
      <c r="S14" s="7" t="e">
        <f t="shared" si="6"/>
        <v>#VALUE!</v>
      </c>
      <c r="T14" s="36"/>
      <c r="U14" s="40" t="str">
        <f t="shared" si="7"/>
        <v> </v>
      </c>
      <c r="V14" s="7" t="e">
        <f t="shared" si="8"/>
        <v>#VALUE!</v>
      </c>
      <c r="W14" s="3" t="e">
        <f t="shared" si="9"/>
        <v>#VALUE!</v>
      </c>
    </row>
    <row r="15" spans="1:23" ht="12.75">
      <c r="A15" s="34">
        <f t="shared" si="10"/>
        <v>4</v>
      </c>
      <c r="B15" s="32">
        <f t="shared" si="11"/>
        <v>0</v>
      </c>
      <c r="C15" s="39" t="s">
        <v>106</v>
      </c>
      <c r="D15" s="39" t="s">
        <v>106</v>
      </c>
      <c r="E15" s="7" t="e">
        <f t="shared" si="0"/>
        <v>#VALUE!</v>
      </c>
      <c r="F15" s="36"/>
      <c r="G15" s="32">
        <f t="shared" si="12"/>
        <v>0</v>
      </c>
      <c r="H15" s="40"/>
      <c r="I15" s="7" t="str">
        <f t="shared" si="1"/>
        <v> </v>
      </c>
      <c r="J15" s="7">
        <f t="shared" si="13"/>
        <v>0</v>
      </c>
      <c r="K15" s="7" t="str">
        <f t="shared" si="2"/>
        <v> </v>
      </c>
      <c r="L15" s="7" t="e">
        <f t="shared" si="3"/>
        <v>#VALUE!</v>
      </c>
      <c r="M15" s="38"/>
      <c r="N15" s="32">
        <f t="shared" si="14"/>
        <v>0</v>
      </c>
      <c r="O15" s="39" t="s">
        <v>106</v>
      </c>
      <c r="P15" s="3" t="str">
        <f t="shared" si="4"/>
        <v> </v>
      </c>
      <c r="Q15" s="7">
        <f t="shared" si="15"/>
        <v>0</v>
      </c>
      <c r="R15" s="3" t="str">
        <f t="shared" si="5"/>
        <v> </v>
      </c>
      <c r="S15" s="7" t="e">
        <f t="shared" si="6"/>
        <v>#VALUE!</v>
      </c>
      <c r="T15" s="36"/>
      <c r="U15" s="40" t="str">
        <f t="shared" si="7"/>
        <v> </v>
      </c>
      <c r="V15" s="7" t="e">
        <f t="shared" si="8"/>
        <v>#VALUE!</v>
      </c>
      <c r="W15" s="3" t="e">
        <f t="shared" si="9"/>
        <v>#VALUE!</v>
      </c>
    </row>
    <row r="16" spans="1:23" ht="12.75">
      <c r="A16" s="34">
        <f t="shared" si="10"/>
        <v>5</v>
      </c>
      <c r="B16" s="32">
        <f t="shared" si="11"/>
        <v>0</v>
      </c>
      <c r="C16" s="39" t="s">
        <v>106</v>
      </c>
      <c r="D16" s="39" t="s">
        <v>106</v>
      </c>
      <c r="E16" s="7" t="e">
        <f t="shared" si="0"/>
        <v>#VALUE!</v>
      </c>
      <c r="F16" s="36"/>
      <c r="G16" s="32">
        <f t="shared" si="12"/>
        <v>0</v>
      </c>
      <c r="H16" s="40"/>
      <c r="I16" s="7" t="str">
        <f t="shared" si="1"/>
        <v> </v>
      </c>
      <c r="J16" s="7">
        <f t="shared" si="13"/>
        <v>0</v>
      </c>
      <c r="K16" s="7" t="str">
        <f t="shared" si="2"/>
        <v> </v>
      </c>
      <c r="L16" s="7" t="e">
        <f t="shared" si="3"/>
        <v>#VALUE!</v>
      </c>
      <c r="M16" s="38"/>
      <c r="N16" s="32">
        <f t="shared" si="14"/>
        <v>0</v>
      </c>
      <c r="O16" s="39" t="s">
        <v>106</v>
      </c>
      <c r="P16" s="3" t="str">
        <f t="shared" si="4"/>
        <v> </v>
      </c>
      <c r="Q16" s="7">
        <f t="shared" si="15"/>
        <v>0</v>
      </c>
      <c r="R16" s="3" t="str">
        <f t="shared" si="5"/>
        <v> </v>
      </c>
      <c r="S16" s="7" t="e">
        <f t="shared" si="6"/>
        <v>#VALUE!</v>
      </c>
      <c r="T16" s="36"/>
      <c r="U16" s="40" t="str">
        <f t="shared" si="7"/>
        <v> </v>
      </c>
      <c r="V16" s="7" t="e">
        <f t="shared" si="8"/>
        <v>#VALUE!</v>
      </c>
      <c r="W16" s="3" t="e">
        <f t="shared" si="9"/>
        <v>#VALUE!</v>
      </c>
    </row>
    <row r="17" spans="1:23" ht="12.75">
      <c r="A17" s="34">
        <f t="shared" si="10"/>
        <v>6</v>
      </c>
      <c r="B17" s="32">
        <f t="shared" si="11"/>
        <v>0</v>
      </c>
      <c r="C17" s="39" t="s">
        <v>106</v>
      </c>
      <c r="D17" s="39" t="s">
        <v>106</v>
      </c>
      <c r="E17" s="7" t="e">
        <f t="shared" si="0"/>
        <v>#VALUE!</v>
      </c>
      <c r="F17" s="36"/>
      <c r="G17" s="32">
        <f t="shared" si="12"/>
        <v>0</v>
      </c>
      <c r="H17" s="40"/>
      <c r="I17" s="7" t="str">
        <f t="shared" si="1"/>
        <v> </v>
      </c>
      <c r="J17" s="7">
        <f t="shared" si="13"/>
        <v>0</v>
      </c>
      <c r="K17" s="7" t="str">
        <f t="shared" si="2"/>
        <v> </v>
      </c>
      <c r="L17" s="7" t="e">
        <f t="shared" si="3"/>
        <v>#VALUE!</v>
      </c>
      <c r="M17" s="38"/>
      <c r="N17" s="32">
        <f t="shared" si="14"/>
        <v>0</v>
      </c>
      <c r="O17" s="39" t="s">
        <v>106</v>
      </c>
      <c r="P17" s="3" t="str">
        <f t="shared" si="4"/>
        <v> </v>
      </c>
      <c r="Q17" s="7">
        <f t="shared" si="15"/>
        <v>0</v>
      </c>
      <c r="R17" s="3" t="str">
        <f t="shared" si="5"/>
        <v> </v>
      </c>
      <c r="S17" s="7" t="e">
        <f t="shared" si="6"/>
        <v>#VALUE!</v>
      </c>
      <c r="T17" s="36"/>
      <c r="U17" s="40" t="str">
        <f t="shared" si="7"/>
        <v> </v>
      </c>
      <c r="V17" s="7" t="e">
        <f t="shared" si="8"/>
        <v>#VALUE!</v>
      </c>
      <c r="W17" s="3" t="e">
        <f t="shared" si="9"/>
        <v>#VALUE!</v>
      </c>
    </row>
    <row r="18" spans="1:23" ht="12.75">
      <c r="A18" s="34">
        <f t="shared" si="10"/>
        <v>7</v>
      </c>
      <c r="B18" s="32">
        <f t="shared" si="11"/>
        <v>0</v>
      </c>
      <c r="C18" s="39" t="s">
        <v>106</v>
      </c>
      <c r="D18" s="39" t="s">
        <v>106</v>
      </c>
      <c r="E18" s="7" t="e">
        <f t="shared" si="0"/>
        <v>#VALUE!</v>
      </c>
      <c r="F18" s="36"/>
      <c r="G18" s="32">
        <f t="shared" si="12"/>
        <v>0</v>
      </c>
      <c r="H18" s="40"/>
      <c r="I18" s="7" t="str">
        <f t="shared" si="1"/>
        <v> </v>
      </c>
      <c r="J18" s="7">
        <f t="shared" si="13"/>
        <v>0</v>
      </c>
      <c r="K18" s="7" t="str">
        <f t="shared" si="2"/>
        <v> </v>
      </c>
      <c r="L18" s="7" t="e">
        <f t="shared" si="3"/>
        <v>#VALUE!</v>
      </c>
      <c r="M18" s="38"/>
      <c r="N18" s="32">
        <f t="shared" si="14"/>
        <v>0</v>
      </c>
      <c r="O18" s="39" t="s">
        <v>106</v>
      </c>
      <c r="P18" s="3" t="str">
        <f t="shared" si="4"/>
        <v> </v>
      </c>
      <c r="Q18" s="7">
        <f t="shared" si="15"/>
        <v>0</v>
      </c>
      <c r="R18" s="3" t="str">
        <f t="shared" si="5"/>
        <v> </v>
      </c>
      <c r="S18" s="7" t="e">
        <f t="shared" si="6"/>
        <v>#VALUE!</v>
      </c>
      <c r="T18" s="36"/>
      <c r="U18" s="40" t="str">
        <f t="shared" si="7"/>
        <v> </v>
      </c>
      <c r="V18" s="7" t="e">
        <f t="shared" si="8"/>
        <v>#VALUE!</v>
      </c>
      <c r="W18" s="3" t="e">
        <f t="shared" si="9"/>
        <v>#VALUE!</v>
      </c>
    </row>
    <row r="19" spans="1:23" ht="12.75">
      <c r="A19" s="34">
        <f t="shared" si="10"/>
        <v>8</v>
      </c>
      <c r="B19" s="32">
        <f t="shared" si="11"/>
        <v>0</v>
      </c>
      <c r="C19" s="39" t="s">
        <v>106</v>
      </c>
      <c r="D19" s="39" t="s">
        <v>106</v>
      </c>
      <c r="E19" s="7" t="e">
        <f t="shared" si="0"/>
        <v>#VALUE!</v>
      </c>
      <c r="F19" s="36"/>
      <c r="G19" s="32">
        <f t="shared" si="12"/>
        <v>0</v>
      </c>
      <c r="H19" s="40"/>
      <c r="I19" s="7" t="str">
        <f t="shared" si="1"/>
        <v> </v>
      </c>
      <c r="J19" s="7">
        <f t="shared" si="13"/>
        <v>0</v>
      </c>
      <c r="K19" s="7" t="str">
        <f t="shared" si="2"/>
        <v> </v>
      </c>
      <c r="L19" s="7" t="e">
        <f t="shared" si="3"/>
        <v>#VALUE!</v>
      </c>
      <c r="M19" s="38"/>
      <c r="N19" s="32">
        <f t="shared" si="14"/>
        <v>0</v>
      </c>
      <c r="O19" s="39" t="s">
        <v>106</v>
      </c>
      <c r="P19" s="3" t="str">
        <f t="shared" si="4"/>
        <v> </v>
      </c>
      <c r="Q19" s="7">
        <f t="shared" si="15"/>
        <v>0</v>
      </c>
      <c r="R19" s="3" t="str">
        <f t="shared" si="5"/>
        <v> </v>
      </c>
      <c r="S19" s="7" t="e">
        <f t="shared" si="6"/>
        <v>#VALUE!</v>
      </c>
      <c r="T19" s="36"/>
      <c r="U19" s="40" t="str">
        <f t="shared" si="7"/>
        <v> </v>
      </c>
      <c r="V19" s="7" t="e">
        <f t="shared" si="8"/>
        <v>#VALUE!</v>
      </c>
      <c r="W19" s="3" t="e">
        <f t="shared" si="9"/>
        <v>#VALUE!</v>
      </c>
    </row>
    <row r="20" spans="1:23" ht="12.75">
      <c r="A20" s="34">
        <f t="shared" si="10"/>
        <v>9</v>
      </c>
      <c r="B20" s="32">
        <f t="shared" si="11"/>
        <v>0</v>
      </c>
      <c r="C20" s="39" t="s">
        <v>106</v>
      </c>
      <c r="D20" s="39" t="s">
        <v>106</v>
      </c>
      <c r="E20" s="7" t="e">
        <f t="shared" si="0"/>
        <v>#VALUE!</v>
      </c>
      <c r="F20" s="36"/>
      <c r="G20" s="32">
        <f t="shared" si="12"/>
        <v>0</v>
      </c>
      <c r="H20" s="40"/>
      <c r="I20" s="7" t="str">
        <f t="shared" si="1"/>
        <v> </v>
      </c>
      <c r="J20" s="7">
        <f t="shared" si="13"/>
        <v>0</v>
      </c>
      <c r="K20" s="7" t="str">
        <f t="shared" si="2"/>
        <v> </v>
      </c>
      <c r="L20" s="7" t="e">
        <f t="shared" si="3"/>
        <v>#VALUE!</v>
      </c>
      <c r="M20" s="38"/>
      <c r="N20" s="32">
        <f t="shared" si="14"/>
        <v>0</v>
      </c>
      <c r="O20" s="39" t="s">
        <v>106</v>
      </c>
      <c r="P20" s="3" t="str">
        <f t="shared" si="4"/>
        <v> </v>
      </c>
      <c r="Q20" s="7">
        <f t="shared" si="15"/>
        <v>0</v>
      </c>
      <c r="R20" s="3" t="str">
        <f t="shared" si="5"/>
        <v> </v>
      </c>
      <c r="S20" s="7" t="e">
        <f t="shared" si="6"/>
        <v>#VALUE!</v>
      </c>
      <c r="T20" s="36"/>
      <c r="U20" s="40" t="str">
        <f t="shared" si="7"/>
        <v> </v>
      </c>
      <c r="V20" s="7" t="e">
        <f t="shared" si="8"/>
        <v>#VALUE!</v>
      </c>
      <c r="W20" s="3" t="e">
        <f t="shared" si="9"/>
        <v>#VALUE!</v>
      </c>
    </row>
    <row r="21" spans="1:23" ht="12.75">
      <c r="A21" s="34">
        <f t="shared" si="10"/>
        <v>10</v>
      </c>
      <c r="B21" s="32">
        <f t="shared" si="11"/>
        <v>0</v>
      </c>
      <c r="C21" s="39" t="s">
        <v>106</v>
      </c>
      <c r="D21" s="39" t="s">
        <v>106</v>
      </c>
      <c r="E21" s="7" t="e">
        <f t="shared" si="0"/>
        <v>#VALUE!</v>
      </c>
      <c r="F21" s="36"/>
      <c r="G21" s="32">
        <f t="shared" si="12"/>
        <v>0</v>
      </c>
      <c r="H21" s="40"/>
      <c r="I21" s="7" t="str">
        <f t="shared" si="1"/>
        <v> </v>
      </c>
      <c r="J21" s="7">
        <f t="shared" si="13"/>
        <v>0</v>
      </c>
      <c r="K21" s="7" t="str">
        <f t="shared" si="2"/>
        <v> </v>
      </c>
      <c r="L21" s="7" t="e">
        <f t="shared" si="3"/>
        <v>#VALUE!</v>
      </c>
      <c r="M21" s="38"/>
      <c r="N21" s="32">
        <f t="shared" si="14"/>
        <v>0</v>
      </c>
      <c r="O21" s="39" t="s">
        <v>106</v>
      </c>
      <c r="P21" s="3" t="str">
        <f t="shared" si="4"/>
        <v> </v>
      </c>
      <c r="Q21" s="7">
        <f t="shared" si="15"/>
        <v>0</v>
      </c>
      <c r="R21" s="3" t="str">
        <f t="shared" si="5"/>
        <v> </v>
      </c>
      <c r="S21" s="7" t="e">
        <f t="shared" si="6"/>
        <v>#VALUE!</v>
      </c>
      <c r="T21" s="36"/>
      <c r="U21" s="40" t="str">
        <f t="shared" si="7"/>
        <v> </v>
      </c>
      <c r="V21" s="7" t="e">
        <f t="shared" si="8"/>
        <v>#VALUE!</v>
      </c>
      <c r="W21" s="3" t="e">
        <f t="shared" si="9"/>
        <v>#VALUE!</v>
      </c>
    </row>
    <row r="22" spans="1:23" ht="12.75">
      <c r="A22" s="34">
        <f t="shared" si="10"/>
        <v>11</v>
      </c>
      <c r="B22" s="32">
        <f t="shared" si="11"/>
        <v>0</v>
      </c>
      <c r="C22" s="39" t="s">
        <v>106</v>
      </c>
      <c r="D22" s="39" t="s">
        <v>106</v>
      </c>
      <c r="E22" s="7" t="e">
        <f t="shared" si="0"/>
        <v>#VALUE!</v>
      </c>
      <c r="F22" s="36"/>
      <c r="G22" s="32">
        <f t="shared" si="12"/>
        <v>0</v>
      </c>
      <c r="H22" s="40"/>
      <c r="I22" s="7" t="str">
        <f t="shared" si="1"/>
        <v> </v>
      </c>
      <c r="J22" s="7">
        <f t="shared" si="13"/>
        <v>0</v>
      </c>
      <c r="K22" s="7" t="str">
        <f t="shared" si="2"/>
        <v> </v>
      </c>
      <c r="L22" s="7" t="e">
        <f t="shared" si="3"/>
        <v>#VALUE!</v>
      </c>
      <c r="M22" s="38"/>
      <c r="N22" s="32">
        <f t="shared" si="14"/>
        <v>0</v>
      </c>
      <c r="O22" s="39" t="s">
        <v>106</v>
      </c>
      <c r="P22" s="3" t="str">
        <f t="shared" si="4"/>
        <v> </v>
      </c>
      <c r="Q22" s="7">
        <f t="shared" si="15"/>
        <v>0</v>
      </c>
      <c r="R22" s="3" t="str">
        <f t="shared" si="5"/>
        <v> </v>
      </c>
      <c r="S22" s="7" t="e">
        <f t="shared" si="6"/>
        <v>#VALUE!</v>
      </c>
      <c r="T22" s="36"/>
      <c r="U22" s="40" t="str">
        <f t="shared" si="7"/>
        <v> </v>
      </c>
      <c r="V22" s="7" t="e">
        <f t="shared" si="8"/>
        <v>#VALUE!</v>
      </c>
      <c r="W22" s="3" t="e">
        <f t="shared" si="9"/>
        <v>#VALUE!</v>
      </c>
    </row>
    <row r="23" spans="1:23" ht="12.75">
      <c r="A23" s="34">
        <f t="shared" si="10"/>
        <v>12</v>
      </c>
      <c r="B23" s="32">
        <f t="shared" si="11"/>
        <v>0</v>
      </c>
      <c r="C23" s="39" t="s">
        <v>106</v>
      </c>
      <c r="D23" s="39" t="s">
        <v>106</v>
      </c>
      <c r="E23" s="7" t="e">
        <f t="shared" si="0"/>
        <v>#VALUE!</v>
      </c>
      <c r="F23" s="36"/>
      <c r="G23" s="32">
        <f t="shared" si="12"/>
        <v>0</v>
      </c>
      <c r="H23" s="40"/>
      <c r="I23" s="7" t="str">
        <f t="shared" si="1"/>
        <v> </v>
      </c>
      <c r="J23" s="7">
        <f t="shared" si="13"/>
        <v>0</v>
      </c>
      <c r="K23" s="7" t="str">
        <f t="shared" si="2"/>
        <v> </v>
      </c>
      <c r="L23" s="7" t="e">
        <f t="shared" si="3"/>
        <v>#VALUE!</v>
      </c>
      <c r="M23" s="38"/>
      <c r="N23" s="32">
        <f t="shared" si="14"/>
        <v>0</v>
      </c>
      <c r="O23" s="39" t="s">
        <v>106</v>
      </c>
      <c r="P23" s="3" t="str">
        <f t="shared" si="4"/>
        <v> </v>
      </c>
      <c r="Q23" s="7">
        <f t="shared" si="15"/>
        <v>0</v>
      </c>
      <c r="R23" s="3" t="str">
        <f t="shared" si="5"/>
        <v> </v>
      </c>
      <c r="S23" s="7" t="e">
        <f t="shared" si="6"/>
        <v>#VALUE!</v>
      </c>
      <c r="T23" s="36"/>
      <c r="U23" s="40" t="str">
        <f t="shared" si="7"/>
        <v> </v>
      </c>
      <c r="V23" s="7" t="e">
        <f t="shared" si="8"/>
        <v>#VALUE!</v>
      </c>
      <c r="W23" s="3" t="e">
        <f t="shared" si="9"/>
        <v>#VALUE!</v>
      </c>
    </row>
    <row r="24" spans="1:23" ht="12.75">
      <c r="A24" s="34">
        <f t="shared" si="10"/>
        <v>13</v>
      </c>
      <c r="B24" s="32">
        <f t="shared" si="11"/>
        <v>0</v>
      </c>
      <c r="C24" s="39" t="s">
        <v>106</v>
      </c>
      <c r="D24" s="39" t="s">
        <v>170</v>
      </c>
      <c r="E24" s="7" t="e">
        <f t="shared" si="0"/>
        <v>#VALUE!</v>
      </c>
      <c r="F24" s="36"/>
      <c r="G24" s="32">
        <f t="shared" si="12"/>
        <v>0</v>
      </c>
      <c r="H24" s="40"/>
      <c r="I24" s="7" t="str">
        <f t="shared" si="1"/>
        <v> </v>
      </c>
      <c r="J24" s="7">
        <f t="shared" si="13"/>
        <v>0</v>
      </c>
      <c r="K24" s="7" t="str">
        <f t="shared" si="2"/>
        <v>  </v>
      </c>
      <c r="L24" s="7" t="e">
        <f t="shared" si="3"/>
        <v>#VALUE!</v>
      </c>
      <c r="M24" s="38"/>
      <c r="N24" s="32">
        <f t="shared" si="14"/>
        <v>0</v>
      </c>
      <c r="O24" s="39" t="s">
        <v>106</v>
      </c>
      <c r="P24" s="3" t="str">
        <f t="shared" si="4"/>
        <v> </v>
      </c>
      <c r="Q24" s="7">
        <f t="shared" si="15"/>
        <v>0</v>
      </c>
      <c r="R24" s="3" t="str">
        <f t="shared" si="5"/>
        <v>  </v>
      </c>
      <c r="S24" s="7" t="e">
        <f t="shared" si="6"/>
        <v>#VALUE!</v>
      </c>
      <c r="T24" s="36"/>
      <c r="U24" s="40" t="str">
        <f t="shared" si="7"/>
        <v> </v>
      </c>
      <c r="V24" s="7" t="e">
        <f t="shared" si="8"/>
        <v>#VALUE!</v>
      </c>
      <c r="W24" s="3" t="e">
        <f t="shared" si="9"/>
        <v>#VALUE!</v>
      </c>
    </row>
    <row r="25" spans="1:23" ht="12.75">
      <c r="A25" s="34">
        <f t="shared" si="10"/>
        <v>14</v>
      </c>
      <c r="B25" s="32">
        <f t="shared" si="11"/>
        <v>0</v>
      </c>
      <c r="C25" s="39" t="s">
        <v>106</v>
      </c>
      <c r="D25" s="39" t="s">
        <v>106</v>
      </c>
      <c r="E25" s="7" t="e">
        <f t="shared" si="0"/>
        <v>#VALUE!</v>
      </c>
      <c r="F25" s="36"/>
      <c r="G25" s="32">
        <f t="shared" si="12"/>
        <v>0</v>
      </c>
      <c r="H25" s="40"/>
      <c r="I25" s="7" t="str">
        <f t="shared" si="1"/>
        <v> </v>
      </c>
      <c r="J25" s="7">
        <f t="shared" si="13"/>
        <v>0</v>
      </c>
      <c r="K25" s="7" t="str">
        <f t="shared" si="2"/>
        <v> </v>
      </c>
      <c r="L25" s="7" t="e">
        <f t="shared" si="3"/>
        <v>#VALUE!</v>
      </c>
      <c r="M25" s="38"/>
      <c r="N25" s="32">
        <f t="shared" si="14"/>
        <v>0</v>
      </c>
      <c r="O25" s="39" t="s">
        <v>106</v>
      </c>
      <c r="P25" s="3" t="str">
        <f t="shared" si="4"/>
        <v> </v>
      </c>
      <c r="Q25" s="7">
        <f t="shared" si="15"/>
        <v>0</v>
      </c>
      <c r="R25" s="3" t="str">
        <f t="shared" si="5"/>
        <v> </v>
      </c>
      <c r="S25" s="7" t="e">
        <f t="shared" si="6"/>
        <v>#VALUE!</v>
      </c>
      <c r="T25" s="36"/>
      <c r="U25" s="40" t="str">
        <f t="shared" si="7"/>
        <v> </v>
      </c>
      <c r="V25" s="7" t="e">
        <f t="shared" si="8"/>
        <v>#VALUE!</v>
      </c>
      <c r="W25" s="3" t="e">
        <f t="shared" si="9"/>
        <v>#VALUE!</v>
      </c>
    </row>
    <row r="26" spans="1:23" ht="12.75">
      <c r="A26" s="34">
        <f t="shared" si="10"/>
        <v>15</v>
      </c>
      <c r="B26" s="32">
        <f t="shared" si="11"/>
        <v>0</v>
      </c>
      <c r="C26" s="39" t="s">
        <v>106</v>
      </c>
      <c r="D26" s="39" t="s">
        <v>106</v>
      </c>
      <c r="E26" s="7" t="e">
        <f t="shared" si="0"/>
        <v>#VALUE!</v>
      </c>
      <c r="F26" s="36"/>
      <c r="G26" s="32">
        <f t="shared" si="12"/>
        <v>0</v>
      </c>
      <c r="H26" s="40"/>
      <c r="I26" s="7" t="str">
        <f t="shared" si="1"/>
        <v> </v>
      </c>
      <c r="J26" s="7">
        <f t="shared" si="13"/>
        <v>0</v>
      </c>
      <c r="K26" s="7" t="str">
        <f t="shared" si="2"/>
        <v> </v>
      </c>
      <c r="L26" s="7" t="e">
        <f t="shared" si="3"/>
        <v>#VALUE!</v>
      </c>
      <c r="M26" s="38"/>
      <c r="N26" s="32">
        <f t="shared" si="14"/>
        <v>0</v>
      </c>
      <c r="O26" s="39" t="s">
        <v>106</v>
      </c>
      <c r="P26" s="3" t="str">
        <f t="shared" si="4"/>
        <v> </v>
      </c>
      <c r="Q26" s="7">
        <f t="shared" si="15"/>
        <v>0</v>
      </c>
      <c r="R26" s="3" t="str">
        <f t="shared" si="5"/>
        <v> </v>
      </c>
      <c r="S26" s="7" t="e">
        <f t="shared" si="6"/>
        <v>#VALUE!</v>
      </c>
      <c r="T26" s="36"/>
      <c r="U26" s="40" t="str">
        <f t="shared" si="7"/>
        <v> </v>
      </c>
      <c r="V26" s="7" t="e">
        <f t="shared" si="8"/>
        <v>#VALUE!</v>
      </c>
      <c r="W26" s="3" t="e">
        <f t="shared" si="9"/>
        <v>#VALUE!</v>
      </c>
    </row>
    <row r="27" spans="1:23" ht="12.75">
      <c r="A27" s="34">
        <f t="shared" si="10"/>
        <v>16</v>
      </c>
      <c r="B27" s="32">
        <f t="shared" si="11"/>
        <v>0</v>
      </c>
      <c r="C27" s="39" t="s">
        <v>106</v>
      </c>
      <c r="D27" s="39" t="s">
        <v>106</v>
      </c>
      <c r="E27" s="7" t="e">
        <f t="shared" si="0"/>
        <v>#VALUE!</v>
      </c>
      <c r="F27" s="36"/>
      <c r="G27" s="32">
        <f t="shared" si="12"/>
        <v>0</v>
      </c>
      <c r="H27" s="40"/>
      <c r="I27" s="7" t="str">
        <f t="shared" si="1"/>
        <v> </v>
      </c>
      <c r="J27" s="7">
        <f t="shared" si="13"/>
        <v>0</v>
      </c>
      <c r="K27" s="7" t="str">
        <f t="shared" si="2"/>
        <v> </v>
      </c>
      <c r="L27" s="7" t="e">
        <f t="shared" si="3"/>
        <v>#VALUE!</v>
      </c>
      <c r="M27" s="38"/>
      <c r="N27" s="32">
        <f t="shared" si="14"/>
        <v>0</v>
      </c>
      <c r="O27" s="39" t="s">
        <v>106</v>
      </c>
      <c r="P27" s="3" t="str">
        <f t="shared" si="4"/>
        <v> </v>
      </c>
      <c r="Q27" s="7">
        <f t="shared" si="15"/>
        <v>0</v>
      </c>
      <c r="R27" s="3" t="str">
        <f t="shared" si="5"/>
        <v> </v>
      </c>
      <c r="S27" s="7" t="e">
        <f t="shared" si="6"/>
        <v>#VALUE!</v>
      </c>
      <c r="T27" s="36"/>
      <c r="U27" s="40" t="str">
        <f t="shared" si="7"/>
        <v> </v>
      </c>
      <c r="V27" s="7" t="e">
        <f t="shared" si="8"/>
        <v>#VALUE!</v>
      </c>
      <c r="W27" s="3" t="e">
        <f t="shared" si="9"/>
        <v>#VALUE!</v>
      </c>
    </row>
    <row r="28" spans="1:23" ht="12.75">
      <c r="A28" s="34">
        <f t="shared" si="10"/>
        <v>17</v>
      </c>
      <c r="B28" s="32">
        <f t="shared" si="11"/>
        <v>0</v>
      </c>
      <c r="C28" s="39" t="s">
        <v>106</v>
      </c>
      <c r="D28" s="39" t="s">
        <v>106</v>
      </c>
      <c r="E28" s="7" t="e">
        <f t="shared" si="0"/>
        <v>#VALUE!</v>
      </c>
      <c r="F28" s="36"/>
      <c r="G28" s="32">
        <f t="shared" si="12"/>
        <v>0</v>
      </c>
      <c r="H28" s="40"/>
      <c r="I28" s="7" t="str">
        <f t="shared" si="1"/>
        <v> </v>
      </c>
      <c r="J28" s="7">
        <f t="shared" si="13"/>
        <v>0</v>
      </c>
      <c r="K28" s="7" t="str">
        <f t="shared" si="2"/>
        <v> </v>
      </c>
      <c r="L28" s="7" t="e">
        <f t="shared" si="3"/>
        <v>#VALUE!</v>
      </c>
      <c r="M28" s="38"/>
      <c r="N28" s="32">
        <f t="shared" si="14"/>
        <v>0</v>
      </c>
      <c r="O28" s="39" t="s">
        <v>106</v>
      </c>
      <c r="P28" s="3" t="str">
        <f t="shared" si="4"/>
        <v> </v>
      </c>
      <c r="Q28" s="7">
        <f t="shared" si="15"/>
        <v>0</v>
      </c>
      <c r="R28" s="3" t="str">
        <f t="shared" si="5"/>
        <v> </v>
      </c>
      <c r="S28" s="7" t="e">
        <f t="shared" si="6"/>
        <v>#VALUE!</v>
      </c>
      <c r="T28" s="36"/>
      <c r="U28" s="40" t="str">
        <f t="shared" si="7"/>
        <v> </v>
      </c>
      <c r="V28" s="7" t="e">
        <f t="shared" si="8"/>
        <v>#VALUE!</v>
      </c>
      <c r="W28" s="3" t="e">
        <f t="shared" si="9"/>
        <v>#VALUE!</v>
      </c>
    </row>
    <row r="29" spans="1:23" ht="12.75">
      <c r="A29" s="34">
        <f t="shared" si="10"/>
        <v>18</v>
      </c>
      <c r="B29" s="32">
        <f t="shared" si="11"/>
        <v>0</v>
      </c>
      <c r="C29" s="39" t="s">
        <v>106</v>
      </c>
      <c r="D29" s="39" t="s">
        <v>106</v>
      </c>
      <c r="E29" s="7" t="e">
        <f t="shared" si="0"/>
        <v>#VALUE!</v>
      </c>
      <c r="F29" s="36"/>
      <c r="G29" s="32">
        <f t="shared" si="12"/>
        <v>0</v>
      </c>
      <c r="H29" s="40"/>
      <c r="I29" s="7" t="str">
        <f t="shared" si="1"/>
        <v> </v>
      </c>
      <c r="J29" s="7">
        <f t="shared" si="13"/>
        <v>0</v>
      </c>
      <c r="K29" s="7" t="str">
        <f t="shared" si="2"/>
        <v> </v>
      </c>
      <c r="L29" s="7" t="e">
        <f t="shared" si="3"/>
        <v>#VALUE!</v>
      </c>
      <c r="M29" s="38"/>
      <c r="N29" s="32">
        <f t="shared" si="14"/>
        <v>0</v>
      </c>
      <c r="O29" s="39" t="s">
        <v>106</v>
      </c>
      <c r="P29" s="3" t="str">
        <f t="shared" si="4"/>
        <v> </v>
      </c>
      <c r="Q29" s="7">
        <f t="shared" si="15"/>
        <v>0</v>
      </c>
      <c r="R29" s="3" t="str">
        <f t="shared" si="5"/>
        <v> </v>
      </c>
      <c r="S29" s="7" t="e">
        <f t="shared" si="6"/>
        <v>#VALUE!</v>
      </c>
      <c r="T29" s="36"/>
      <c r="U29" s="40" t="str">
        <f t="shared" si="7"/>
        <v> </v>
      </c>
      <c r="V29" s="7" t="e">
        <f t="shared" si="8"/>
        <v>#VALUE!</v>
      </c>
      <c r="W29" s="3" t="e">
        <f t="shared" si="9"/>
        <v>#VALUE!</v>
      </c>
    </row>
    <row r="30" spans="1:23" ht="12.75">
      <c r="A30" s="34">
        <f t="shared" si="10"/>
        <v>19</v>
      </c>
      <c r="B30" s="32">
        <f t="shared" si="11"/>
        <v>0</v>
      </c>
      <c r="C30" s="39" t="s">
        <v>106</v>
      </c>
      <c r="D30" s="39" t="s">
        <v>106</v>
      </c>
      <c r="E30" s="7" t="e">
        <f t="shared" si="0"/>
        <v>#VALUE!</v>
      </c>
      <c r="F30" s="36"/>
      <c r="G30" s="32">
        <f t="shared" si="12"/>
        <v>0</v>
      </c>
      <c r="H30" s="40"/>
      <c r="I30" s="7" t="str">
        <f t="shared" si="1"/>
        <v> </v>
      </c>
      <c r="J30" s="7">
        <f t="shared" si="13"/>
        <v>0</v>
      </c>
      <c r="K30" s="7" t="str">
        <f t="shared" si="2"/>
        <v> </v>
      </c>
      <c r="L30" s="7" t="e">
        <f t="shared" si="3"/>
        <v>#VALUE!</v>
      </c>
      <c r="M30" s="38"/>
      <c r="N30" s="32">
        <f t="shared" si="14"/>
        <v>0</v>
      </c>
      <c r="O30" s="39" t="s">
        <v>106</v>
      </c>
      <c r="P30" s="3" t="str">
        <f t="shared" si="4"/>
        <v> </v>
      </c>
      <c r="Q30" s="7">
        <f t="shared" si="15"/>
        <v>0</v>
      </c>
      <c r="R30" s="3" t="str">
        <f t="shared" si="5"/>
        <v> </v>
      </c>
      <c r="S30" s="7" t="e">
        <f t="shared" si="6"/>
        <v>#VALUE!</v>
      </c>
      <c r="T30" s="36"/>
      <c r="U30" s="40" t="str">
        <f t="shared" si="7"/>
        <v> </v>
      </c>
      <c r="V30" s="7" t="e">
        <f t="shared" si="8"/>
        <v>#VALUE!</v>
      </c>
      <c r="W30" s="3" t="e">
        <f t="shared" si="9"/>
        <v>#VALUE!</v>
      </c>
    </row>
    <row r="31" spans="1:23" ht="12.75">
      <c r="A31" s="34">
        <f t="shared" si="10"/>
        <v>20</v>
      </c>
      <c r="B31" s="32">
        <f t="shared" si="11"/>
        <v>0</v>
      </c>
      <c r="C31" s="39" t="s">
        <v>106</v>
      </c>
      <c r="D31" s="39" t="s">
        <v>106</v>
      </c>
      <c r="E31" s="7" t="e">
        <f t="shared" si="0"/>
        <v>#VALUE!</v>
      </c>
      <c r="F31" s="36"/>
      <c r="G31" s="32">
        <f t="shared" si="12"/>
        <v>0</v>
      </c>
      <c r="H31" s="40"/>
      <c r="I31" s="7" t="str">
        <f t="shared" si="1"/>
        <v> </v>
      </c>
      <c r="J31" s="7">
        <f t="shared" si="13"/>
        <v>0</v>
      </c>
      <c r="K31" s="7" t="str">
        <f t="shared" si="2"/>
        <v> </v>
      </c>
      <c r="L31" s="7" t="e">
        <f t="shared" si="3"/>
        <v>#VALUE!</v>
      </c>
      <c r="M31" s="38"/>
      <c r="N31" s="32">
        <f t="shared" si="14"/>
        <v>0</v>
      </c>
      <c r="O31" s="39" t="s">
        <v>106</v>
      </c>
      <c r="P31" s="3" t="str">
        <f t="shared" si="4"/>
        <v> </v>
      </c>
      <c r="Q31" s="7">
        <f t="shared" si="15"/>
        <v>0</v>
      </c>
      <c r="R31" s="3" t="str">
        <f t="shared" si="5"/>
        <v> </v>
      </c>
      <c r="S31" s="7" t="e">
        <f t="shared" si="6"/>
        <v>#VALUE!</v>
      </c>
      <c r="T31" s="36"/>
      <c r="U31" s="40" t="str">
        <f t="shared" si="7"/>
        <v> </v>
      </c>
      <c r="V31" s="7" t="e">
        <f t="shared" si="8"/>
        <v>#VALUE!</v>
      </c>
      <c r="W31" s="3" t="e">
        <f t="shared" si="9"/>
        <v>#VALUE!</v>
      </c>
    </row>
    <row r="32" spans="1:23" ht="12.75">
      <c r="A32" s="34">
        <f t="shared" si="10"/>
        <v>21</v>
      </c>
      <c r="B32" s="32">
        <f t="shared" si="11"/>
        <v>0</v>
      </c>
      <c r="C32" s="39" t="s">
        <v>106</v>
      </c>
      <c r="D32" s="39" t="s">
        <v>106</v>
      </c>
      <c r="E32" s="7" t="e">
        <f t="shared" si="0"/>
        <v>#VALUE!</v>
      </c>
      <c r="F32" s="36"/>
      <c r="G32" s="32">
        <f t="shared" si="12"/>
        <v>0</v>
      </c>
      <c r="H32" s="40"/>
      <c r="I32" s="7" t="str">
        <f t="shared" si="1"/>
        <v> </v>
      </c>
      <c r="J32" s="7">
        <f t="shared" si="13"/>
        <v>0</v>
      </c>
      <c r="K32" s="7" t="str">
        <f t="shared" si="2"/>
        <v> </v>
      </c>
      <c r="L32" s="7" t="e">
        <f t="shared" si="3"/>
        <v>#VALUE!</v>
      </c>
      <c r="M32" s="38"/>
      <c r="N32" s="32">
        <f t="shared" si="14"/>
        <v>0</v>
      </c>
      <c r="O32" s="39" t="s">
        <v>106</v>
      </c>
      <c r="P32" s="3" t="str">
        <f t="shared" si="4"/>
        <v> </v>
      </c>
      <c r="Q32" s="7">
        <f t="shared" si="15"/>
        <v>0</v>
      </c>
      <c r="R32" s="3" t="str">
        <f t="shared" si="5"/>
        <v> </v>
      </c>
      <c r="S32" s="7" t="e">
        <f t="shared" si="6"/>
        <v>#VALUE!</v>
      </c>
      <c r="T32" s="36"/>
      <c r="U32" s="40" t="str">
        <f t="shared" si="7"/>
        <v> </v>
      </c>
      <c r="V32" s="7" t="e">
        <f t="shared" si="8"/>
        <v>#VALUE!</v>
      </c>
      <c r="W32" s="3" t="e">
        <f t="shared" si="9"/>
        <v>#VALUE!</v>
      </c>
    </row>
    <row r="33" spans="1:23" ht="12.75">
      <c r="A33" s="34">
        <f t="shared" si="10"/>
        <v>22</v>
      </c>
      <c r="B33" s="32">
        <f t="shared" si="11"/>
        <v>0</v>
      </c>
      <c r="C33" s="39" t="s">
        <v>106</v>
      </c>
      <c r="D33" s="39" t="s">
        <v>106</v>
      </c>
      <c r="E33" s="7" t="e">
        <f t="shared" si="0"/>
        <v>#VALUE!</v>
      </c>
      <c r="F33" s="36"/>
      <c r="G33" s="32">
        <f t="shared" si="12"/>
        <v>0</v>
      </c>
      <c r="H33" s="40"/>
      <c r="I33" s="7" t="str">
        <f t="shared" si="1"/>
        <v> </v>
      </c>
      <c r="J33" s="7">
        <f t="shared" si="13"/>
        <v>0</v>
      </c>
      <c r="K33" s="7" t="str">
        <f t="shared" si="2"/>
        <v> </v>
      </c>
      <c r="L33" s="7" t="e">
        <f t="shared" si="3"/>
        <v>#VALUE!</v>
      </c>
      <c r="M33" s="38"/>
      <c r="N33" s="32">
        <f t="shared" si="14"/>
        <v>0</v>
      </c>
      <c r="O33" s="39" t="s">
        <v>106</v>
      </c>
      <c r="P33" s="3" t="str">
        <f t="shared" si="4"/>
        <v> </v>
      </c>
      <c r="Q33" s="7">
        <f t="shared" si="15"/>
        <v>0</v>
      </c>
      <c r="R33" s="3" t="str">
        <f t="shared" si="5"/>
        <v> </v>
      </c>
      <c r="S33" s="7" t="e">
        <f t="shared" si="6"/>
        <v>#VALUE!</v>
      </c>
      <c r="T33" s="36"/>
      <c r="U33" s="40" t="str">
        <f t="shared" si="7"/>
        <v> </v>
      </c>
      <c r="V33" s="7" t="e">
        <f t="shared" si="8"/>
        <v>#VALUE!</v>
      </c>
      <c r="W33" s="3" t="e">
        <f t="shared" si="9"/>
        <v>#VALUE!</v>
      </c>
    </row>
    <row r="34" spans="1:23" ht="12.75">
      <c r="A34" s="34">
        <f t="shared" si="10"/>
        <v>23</v>
      </c>
      <c r="B34" s="32">
        <f t="shared" si="11"/>
        <v>0</v>
      </c>
      <c r="C34" s="39" t="s">
        <v>106</v>
      </c>
      <c r="D34" s="39" t="s">
        <v>106</v>
      </c>
      <c r="E34" s="7" t="e">
        <f t="shared" si="0"/>
        <v>#VALUE!</v>
      </c>
      <c r="F34" s="36"/>
      <c r="G34" s="32">
        <f t="shared" si="12"/>
        <v>0</v>
      </c>
      <c r="H34" s="40"/>
      <c r="I34" s="7" t="str">
        <f t="shared" si="1"/>
        <v> </v>
      </c>
      <c r="J34" s="7">
        <f t="shared" si="13"/>
        <v>0</v>
      </c>
      <c r="K34" s="7" t="str">
        <f t="shared" si="2"/>
        <v> </v>
      </c>
      <c r="L34" s="7" t="e">
        <f t="shared" si="3"/>
        <v>#VALUE!</v>
      </c>
      <c r="M34" s="38"/>
      <c r="N34" s="32">
        <f t="shared" si="14"/>
        <v>0</v>
      </c>
      <c r="O34" s="39" t="s">
        <v>106</v>
      </c>
      <c r="P34" s="3" t="str">
        <f t="shared" si="4"/>
        <v> </v>
      </c>
      <c r="Q34" s="7">
        <f t="shared" si="15"/>
        <v>0</v>
      </c>
      <c r="R34" s="3" t="str">
        <f t="shared" si="5"/>
        <v> </v>
      </c>
      <c r="S34" s="7" t="e">
        <f t="shared" si="6"/>
        <v>#VALUE!</v>
      </c>
      <c r="T34" s="36"/>
      <c r="U34" s="40" t="str">
        <f t="shared" si="7"/>
        <v> </v>
      </c>
      <c r="V34" s="7" t="e">
        <f t="shared" si="8"/>
        <v>#VALUE!</v>
      </c>
      <c r="W34" s="3" t="e">
        <f t="shared" si="9"/>
        <v>#VALUE!</v>
      </c>
    </row>
    <row r="35" spans="1:23" ht="12.75">
      <c r="A35" s="34">
        <f t="shared" si="10"/>
        <v>24</v>
      </c>
      <c r="B35" s="32">
        <f t="shared" si="11"/>
        <v>0</v>
      </c>
      <c r="C35" s="39" t="s">
        <v>106</v>
      </c>
      <c r="D35" s="39" t="s">
        <v>106</v>
      </c>
      <c r="E35" s="7" t="e">
        <f t="shared" si="0"/>
        <v>#VALUE!</v>
      </c>
      <c r="F35" s="36"/>
      <c r="G35" s="32">
        <f t="shared" si="12"/>
        <v>0</v>
      </c>
      <c r="H35" s="40"/>
      <c r="I35" s="7" t="str">
        <f t="shared" si="1"/>
        <v> </v>
      </c>
      <c r="J35" s="7">
        <f t="shared" si="13"/>
        <v>0</v>
      </c>
      <c r="K35" s="7" t="str">
        <f t="shared" si="2"/>
        <v> </v>
      </c>
      <c r="L35" s="7" t="e">
        <f t="shared" si="3"/>
        <v>#VALUE!</v>
      </c>
      <c r="M35" s="38"/>
      <c r="N35" s="32">
        <f t="shared" si="14"/>
        <v>0</v>
      </c>
      <c r="O35" s="39" t="s">
        <v>106</v>
      </c>
      <c r="P35" s="3" t="str">
        <f t="shared" si="4"/>
        <v> </v>
      </c>
      <c r="Q35" s="7">
        <f t="shared" si="15"/>
        <v>0</v>
      </c>
      <c r="R35" s="3" t="str">
        <f t="shared" si="5"/>
        <v> </v>
      </c>
      <c r="S35" s="7" t="e">
        <f t="shared" si="6"/>
        <v>#VALUE!</v>
      </c>
      <c r="T35" s="36"/>
      <c r="U35" s="40" t="str">
        <f t="shared" si="7"/>
        <v> </v>
      </c>
      <c r="V35" s="7" t="e">
        <f t="shared" si="8"/>
        <v>#VALUE!</v>
      </c>
      <c r="W35" s="3" t="e">
        <f t="shared" si="9"/>
        <v>#VALUE!</v>
      </c>
    </row>
    <row r="36" spans="1:23" ht="12.75">
      <c r="A36" s="34">
        <f t="shared" si="10"/>
        <v>25</v>
      </c>
      <c r="B36" s="32">
        <f t="shared" si="11"/>
        <v>0</v>
      </c>
      <c r="C36" s="39" t="s">
        <v>106</v>
      </c>
      <c r="D36" s="39" t="s">
        <v>106</v>
      </c>
      <c r="E36" s="7" t="e">
        <f t="shared" si="0"/>
        <v>#VALUE!</v>
      </c>
      <c r="F36" s="36"/>
      <c r="G36" s="32">
        <f t="shared" si="12"/>
        <v>0</v>
      </c>
      <c r="H36" s="40"/>
      <c r="I36" s="7" t="str">
        <f t="shared" si="1"/>
        <v> </v>
      </c>
      <c r="J36" s="7">
        <f t="shared" si="13"/>
        <v>0</v>
      </c>
      <c r="K36" s="7" t="str">
        <f t="shared" si="2"/>
        <v> </v>
      </c>
      <c r="L36" s="7" t="e">
        <f t="shared" si="3"/>
        <v>#VALUE!</v>
      </c>
      <c r="M36" s="38"/>
      <c r="N36" s="32">
        <f t="shared" si="14"/>
        <v>0</v>
      </c>
      <c r="O36" s="39" t="s">
        <v>106</v>
      </c>
      <c r="P36" s="3" t="str">
        <f t="shared" si="4"/>
        <v> </v>
      </c>
      <c r="Q36" s="7">
        <f t="shared" si="15"/>
        <v>0</v>
      </c>
      <c r="R36" s="3" t="str">
        <f t="shared" si="5"/>
        <v> </v>
      </c>
      <c r="S36" s="7" t="e">
        <f t="shared" si="6"/>
        <v>#VALUE!</v>
      </c>
      <c r="T36" s="36"/>
      <c r="U36" s="40" t="str">
        <f t="shared" si="7"/>
        <v> </v>
      </c>
      <c r="V36" s="7" t="e">
        <f t="shared" si="8"/>
        <v>#VALUE!</v>
      </c>
      <c r="W36" s="3" t="e">
        <f t="shared" si="9"/>
        <v>#VALUE!</v>
      </c>
    </row>
    <row r="37" spans="1:23" ht="12.75">
      <c r="A37" s="34">
        <f t="shared" si="10"/>
        <v>26</v>
      </c>
      <c r="B37" s="32">
        <f t="shared" si="11"/>
        <v>0</v>
      </c>
      <c r="C37" s="39" t="s">
        <v>106</v>
      </c>
      <c r="D37" s="39" t="s">
        <v>106</v>
      </c>
      <c r="E37" s="7" t="e">
        <f t="shared" si="0"/>
        <v>#VALUE!</v>
      </c>
      <c r="F37" s="36"/>
      <c r="G37" s="32">
        <f t="shared" si="12"/>
        <v>0</v>
      </c>
      <c r="H37" s="40"/>
      <c r="I37" s="7" t="str">
        <f t="shared" si="1"/>
        <v> </v>
      </c>
      <c r="J37" s="7">
        <f t="shared" si="13"/>
        <v>0</v>
      </c>
      <c r="K37" s="7" t="str">
        <f t="shared" si="2"/>
        <v> </v>
      </c>
      <c r="L37" s="7" t="e">
        <f t="shared" si="3"/>
        <v>#VALUE!</v>
      </c>
      <c r="M37" s="38"/>
      <c r="N37" s="32">
        <f t="shared" si="14"/>
        <v>0</v>
      </c>
      <c r="O37" s="39" t="s">
        <v>106</v>
      </c>
      <c r="P37" s="3" t="str">
        <f t="shared" si="4"/>
        <v> </v>
      </c>
      <c r="Q37" s="7">
        <f t="shared" si="15"/>
        <v>0</v>
      </c>
      <c r="R37" s="3" t="str">
        <f t="shared" si="5"/>
        <v> </v>
      </c>
      <c r="S37" s="7" t="e">
        <f t="shared" si="6"/>
        <v>#VALUE!</v>
      </c>
      <c r="T37" s="36"/>
      <c r="U37" s="40" t="str">
        <f t="shared" si="7"/>
        <v> </v>
      </c>
      <c r="V37" s="7" t="e">
        <f t="shared" si="8"/>
        <v>#VALUE!</v>
      </c>
      <c r="W37" s="3" t="e">
        <f t="shared" si="9"/>
        <v>#VALUE!</v>
      </c>
    </row>
    <row r="38" spans="1:23" ht="12.75">
      <c r="A38" s="34">
        <f t="shared" si="10"/>
        <v>27</v>
      </c>
      <c r="B38" s="32">
        <f t="shared" si="11"/>
        <v>0</v>
      </c>
      <c r="C38" s="39" t="s">
        <v>106</v>
      </c>
      <c r="D38" s="39" t="s">
        <v>106</v>
      </c>
      <c r="E38" s="7" t="e">
        <f t="shared" si="0"/>
        <v>#VALUE!</v>
      </c>
      <c r="F38" s="36"/>
      <c r="G38" s="32">
        <f t="shared" si="12"/>
        <v>0</v>
      </c>
      <c r="H38" s="40"/>
      <c r="I38" s="7" t="str">
        <f t="shared" si="1"/>
        <v> </v>
      </c>
      <c r="J38" s="7">
        <f t="shared" si="13"/>
        <v>0</v>
      </c>
      <c r="K38" s="7" t="str">
        <f t="shared" si="2"/>
        <v> </v>
      </c>
      <c r="L38" s="7" t="e">
        <f t="shared" si="3"/>
        <v>#VALUE!</v>
      </c>
      <c r="M38" s="38"/>
      <c r="N38" s="32">
        <f t="shared" si="14"/>
        <v>0</v>
      </c>
      <c r="O38" s="39" t="s">
        <v>106</v>
      </c>
      <c r="P38" s="3" t="str">
        <f t="shared" si="4"/>
        <v> </v>
      </c>
      <c r="Q38" s="7">
        <f t="shared" si="15"/>
        <v>0</v>
      </c>
      <c r="R38" s="3" t="str">
        <f t="shared" si="5"/>
        <v> </v>
      </c>
      <c r="S38" s="7" t="e">
        <f t="shared" si="6"/>
        <v>#VALUE!</v>
      </c>
      <c r="T38" s="36"/>
      <c r="U38" s="40" t="str">
        <f t="shared" si="7"/>
        <v> </v>
      </c>
      <c r="V38" s="7" t="e">
        <f t="shared" si="8"/>
        <v>#VALUE!</v>
      </c>
      <c r="W38" s="3" t="e">
        <f t="shared" si="9"/>
        <v>#VALUE!</v>
      </c>
    </row>
    <row r="39" spans="1:23" ht="12.75">
      <c r="A39" s="34">
        <f t="shared" si="10"/>
        <v>28</v>
      </c>
      <c r="B39" s="32">
        <f t="shared" si="11"/>
        <v>0</v>
      </c>
      <c r="C39" s="39" t="s">
        <v>106</v>
      </c>
      <c r="D39" s="39" t="s">
        <v>106</v>
      </c>
      <c r="E39" s="7" t="e">
        <f t="shared" si="0"/>
        <v>#VALUE!</v>
      </c>
      <c r="F39" s="36"/>
      <c r="G39" s="32">
        <f t="shared" si="12"/>
        <v>0</v>
      </c>
      <c r="H39" s="40"/>
      <c r="I39" s="7" t="str">
        <f t="shared" si="1"/>
        <v> </v>
      </c>
      <c r="J39" s="7">
        <f t="shared" si="13"/>
        <v>0</v>
      </c>
      <c r="K39" s="7" t="str">
        <f t="shared" si="2"/>
        <v> </v>
      </c>
      <c r="L39" s="7" t="e">
        <f t="shared" si="3"/>
        <v>#VALUE!</v>
      </c>
      <c r="M39" s="38"/>
      <c r="N39" s="32">
        <f t="shared" si="14"/>
        <v>0</v>
      </c>
      <c r="O39" s="39" t="s">
        <v>106</v>
      </c>
      <c r="P39" s="3" t="str">
        <f t="shared" si="4"/>
        <v> </v>
      </c>
      <c r="Q39" s="7">
        <f t="shared" si="15"/>
        <v>0</v>
      </c>
      <c r="R39" s="3" t="str">
        <f t="shared" si="5"/>
        <v> </v>
      </c>
      <c r="S39" s="7" t="e">
        <f t="shared" si="6"/>
        <v>#VALUE!</v>
      </c>
      <c r="T39" s="36"/>
      <c r="U39" s="40" t="str">
        <f t="shared" si="7"/>
        <v> </v>
      </c>
      <c r="V39" s="7" t="e">
        <f t="shared" si="8"/>
        <v>#VALUE!</v>
      </c>
      <c r="W39" s="3" t="e">
        <f t="shared" si="9"/>
        <v>#VALUE!</v>
      </c>
    </row>
    <row r="40" spans="1:23" ht="12.75">
      <c r="A40" s="34">
        <f t="shared" si="10"/>
        <v>29</v>
      </c>
      <c r="B40" s="32">
        <f t="shared" si="11"/>
        <v>0</v>
      </c>
      <c r="C40" s="39" t="s">
        <v>106</v>
      </c>
      <c r="D40" s="39" t="s">
        <v>106</v>
      </c>
      <c r="E40" s="7" t="e">
        <f t="shared" si="0"/>
        <v>#VALUE!</v>
      </c>
      <c r="F40" s="36"/>
      <c r="G40" s="32">
        <f t="shared" si="12"/>
        <v>0</v>
      </c>
      <c r="H40" s="40"/>
      <c r="I40" s="7" t="str">
        <f t="shared" si="1"/>
        <v> </v>
      </c>
      <c r="J40" s="7">
        <f t="shared" si="13"/>
        <v>0</v>
      </c>
      <c r="K40" s="7" t="str">
        <f t="shared" si="2"/>
        <v> </v>
      </c>
      <c r="L40" s="7" t="e">
        <f t="shared" si="3"/>
        <v>#VALUE!</v>
      </c>
      <c r="M40" s="38"/>
      <c r="N40" s="32">
        <f t="shared" si="14"/>
        <v>0</v>
      </c>
      <c r="O40" s="39" t="s">
        <v>106</v>
      </c>
      <c r="P40" s="3" t="str">
        <f t="shared" si="4"/>
        <v> </v>
      </c>
      <c r="Q40" s="7">
        <f t="shared" si="15"/>
        <v>0</v>
      </c>
      <c r="R40" s="3" t="str">
        <f t="shared" si="5"/>
        <v> </v>
      </c>
      <c r="S40" s="7" t="e">
        <f t="shared" si="6"/>
        <v>#VALUE!</v>
      </c>
      <c r="T40" s="36"/>
      <c r="U40" s="40" t="str">
        <f t="shared" si="7"/>
        <v> </v>
      </c>
      <c r="V40" s="7" t="e">
        <f t="shared" si="8"/>
        <v>#VALUE!</v>
      </c>
      <c r="W40" s="3" t="e">
        <f t="shared" si="9"/>
        <v>#VALUE!</v>
      </c>
    </row>
    <row r="41" spans="1:23" ht="12.75">
      <c r="A41" s="34">
        <f t="shared" si="10"/>
        <v>30</v>
      </c>
      <c r="B41" s="32">
        <f t="shared" si="11"/>
        <v>0</v>
      </c>
      <c r="C41" s="39" t="s">
        <v>106</v>
      </c>
      <c r="D41" s="39" t="s">
        <v>106</v>
      </c>
      <c r="E41" s="7" t="e">
        <f t="shared" si="0"/>
        <v>#VALUE!</v>
      </c>
      <c r="F41" s="36"/>
      <c r="G41" s="32">
        <f t="shared" si="12"/>
        <v>0</v>
      </c>
      <c r="H41" s="40"/>
      <c r="I41" s="7" t="str">
        <f t="shared" si="1"/>
        <v> </v>
      </c>
      <c r="J41" s="7">
        <f t="shared" si="13"/>
        <v>0</v>
      </c>
      <c r="K41" s="7" t="str">
        <f t="shared" si="2"/>
        <v> </v>
      </c>
      <c r="L41" s="7" t="e">
        <f t="shared" si="3"/>
        <v>#VALUE!</v>
      </c>
      <c r="M41" s="38"/>
      <c r="N41" s="32">
        <f t="shared" si="14"/>
        <v>0</v>
      </c>
      <c r="O41" s="39" t="s">
        <v>106</v>
      </c>
      <c r="P41" s="3" t="str">
        <f t="shared" si="4"/>
        <v> </v>
      </c>
      <c r="Q41" s="7">
        <f t="shared" si="15"/>
        <v>0</v>
      </c>
      <c r="R41" s="3" t="str">
        <f t="shared" si="5"/>
        <v> </v>
      </c>
      <c r="S41" s="7" t="e">
        <f t="shared" si="6"/>
        <v>#VALUE!</v>
      </c>
      <c r="T41" s="36"/>
      <c r="U41" s="40" t="str">
        <f t="shared" si="7"/>
        <v> </v>
      </c>
      <c r="V41" s="7" t="e">
        <f t="shared" si="8"/>
        <v>#VALUE!</v>
      </c>
      <c r="W41" s="3" t="e">
        <f t="shared" si="9"/>
        <v>#VALUE!</v>
      </c>
    </row>
    <row r="42" spans="1:23" ht="12.75">
      <c r="A42" s="34">
        <f t="shared" si="10"/>
        <v>31</v>
      </c>
      <c r="B42" s="32">
        <f t="shared" si="11"/>
        <v>0</v>
      </c>
      <c r="C42" s="39" t="s">
        <v>106</v>
      </c>
      <c r="D42" s="39" t="s">
        <v>106</v>
      </c>
      <c r="E42" s="7" t="e">
        <f t="shared" si="0"/>
        <v>#VALUE!</v>
      </c>
      <c r="F42" s="36"/>
      <c r="G42" s="32">
        <f t="shared" si="12"/>
        <v>0</v>
      </c>
      <c r="H42" s="40"/>
      <c r="I42" s="7" t="str">
        <f t="shared" si="1"/>
        <v> </v>
      </c>
      <c r="J42" s="7">
        <f t="shared" si="13"/>
        <v>0</v>
      </c>
      <c r="K42" s="7" t="str">
        <f t="shared" si="2"/>
        <v> </v>
      </c>
      <c r="L42" s="7" t="e">
        <f t="shared" si="3"/>
        <v>#VALUE!</v>
      </c>
      <c r="M42" s="38"/>
      <c r="N42" s="32">
        <f t="shared" si="14"/>
        <v>0</v>
      </c>
      <c r="O42" s="39" t="s">
        <v>106</v>
      </c>
      <c r="P42" s="3" t="str">
        <f t="shared" si="4"/>
        <v> </v>
      </c>
      <c r="Q42" s="7">
        <f t="shared" si="15"/>
        <v>0</v>
      </c>
      <c r="R42" s="3" t="str">
        <f t="shared" si="5"/>
        <v> </v>
      </c>
      <c r="S42" s="7" t="e">
        <f t="shared" si="6"/>
        <v>#VALUE!</v>
      </c>
      <c r="T42" s="36"/>
      <c r="U42" s="40" t="str">
        <f t="shared" si="7"/>
        <v> </v>
      </c>
      <c r="V42" s="7" t="e">
        <f t="shared" si="8"/>
        <v>#VALUE!</v>
      </c>
      <c r="W42" s="3" t="e">
        <f t="shared" si="9"/>
        <v>#VALUE!</v>
      </c>
    </row>
  </sheetData>
  <sheetProtection sheet="1" objects="1" scenarios="1"/>
  <mergeCells count="18">
    <mergeCell ref="G3:H3"/>
    <mergeCell ref="I3:J3"/>
    <mergeCell ref="A6:B6"/>
    <mergeCell ref="A1:G1"/>
    <mergeCell ref="G4:H4"/>
    <mergeCell ref="G5:H5"/>
    <mergeCell ref="I4:J4"/>
    <mergeCell ref="I5:J5"/>
    <mergeCell ref="A3:B3"/>
    <mergeCell ref="C3:E3"/>
    <mergeCell ref="C6:E6"/>
    <mergeCell ref="B9:E9"/>
    <mergeCell ref="G9:L9"/>
    <mergeCell ref="N9:S9"/>
    <mergeCell ref="A4:B4"/>
    <mergeCell ref="A5:B5"/>
    <mergeCell ref="C4:E4"/>
    <mergeCell ref="C5:E5"/>
  </mergeCells>
  <printOptions/>
  <pageMargins left="0.17" right="0.17" top="0.26" bottom="0.26" header="0.24" footer="0.23"/>
  <pageSetup horizontalDpi="600" verticalDpi="600"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1.7109375" style="0" customWidth="1"/>
  </cols>
  <sheetData>
    <row r="2" spans="1:7" ht="12.75">
      <c r="A2" s="43" t="s">
        <v>78</v>
      </c>
      <c r="B2" s="44"/>
      <c r="C2" s="44"/>
      <c r="D2" s="44"/>
      <c r="E2" s="44"/>
      <c r="F2" s="44"/>
      <c r="G2" s="44"/>
    </row>
    <row r="3" spans="1:7" ht="12.75">
      <c r="A3" s="17" t="s">
        <v>76</v>
      </c>
      <c r="B3" s="18" t="s">
        <v>77</v>
      </c>
      <c r="C3" s="3">
        <v>5</v>
      </c>
      <c r="D3" s="3">
        <v>10</v>
      </c>
      <c r="E3" s="3">
        <v>15</v>
      </c>
      <c r="F3" s="3">
        <v>20</v>
      </c>
      <c r="G3" s="3">
        <v>25</v>
      </c>
    </row>
    <row r="4" spans="1:7" ht="12.75">
      <c r="A4" s="20" t="s">
        <v>82</v>
      </c>
      <c r="B4" s="18">
        <v>8.4</v>
      </c>
      <c r="C4" s="3">
        <v>5.6</v>
      </c>
      <c r="D4" s="3">
        <v>4.2</v>
      </c>
      <c r="E4" s="3">
        <v>2.8</v>
      </c>
      <c r="F4" s="3">
        <v>2.1</v>
      </c>
      <c r="G4" s="3">
        <v>1.4</v>
      </c>
    </row>
    <row r="5" spans="1:7" ht="12.75">
      <c r="A5" s="20" t="s">
        <v>83</v>
      </c>
      <c r="B5" s="18">
        <v>25.6</v>
      </c>
      <c r="C5" s="3">
        <v>17.1</v>
      </c>
      <c r="D5" s="3">
        <v>12.8</v>
      </c>
      <c r="E5" s="3">
        <v>8.6</v>
      </c>
      <c r="F5" s="3">
        <v>6.4</v>
      </c>
      <c r="G5" s="3">
        <v>4.3</v>
      </c>
    </row>
    <row r="6" spans="1:7" ht="12.75">
      <c r="A6" s="20" t="s">
        <v>79</v>
      </c>
      <c r="B6" s="3">
        <v>50.1</v>
      </c>
      <c r="C6" s="3">
        <v>33.4</v>
      </c>
      <c r="D6" s="3">
        <v>25.1</v>
      </c>
      <c r="E6" s="3">
        <v>16.7</v>
      </c>
      <c r="F6" s="3">
        <v>12.5</v>
      </c>
      <c r="G6" s="3">
        <v>8.4</v>
      </c>
    </row>
    <row r="7" spans="2:7" ht="12.75">
      <c r="B7" s="13"/>
      <c r="C7" s="13"/>
      <c r="D7" s="13"/>
      <c r="E7" s="13"/>
      <c r="F7" s="13"/>
      <c r="G7" s="13"/>
    </row>
    <row r="8" spans="2:7" ht="12.75">
      <c r="B8" s="13"/>
      <c r="C8" s="13"/>
      <c r="D8" s="13"/>
      <c r="E8" s="13"/>
      <c r="F8" s="13"/>
      <c r="G8" s="13"/>
    </row>
    <row r="9" spans="1:7" ht="12.75">
      <c r="A9" s="43" t="s">
        <v>80</v>
      </c>
      <c r="B9" s="44"/>
      <c r="C9" s="44"/>
      <c r="D9" s="44"/>
      <c r="E9" s="44"/>
      <c r="F9" s="44"/>
      <c r="G9" s="44"/>
    </row>
    <row r="10" spans="1:7" ht="12.75">
      <c r="A10" s="17" t="s">
        <v>76</v>
      </c>
      <c r="B10" s="18" t="s">
        <v>77</v>
      </c>
      <c r="C10" s="3">
        <v>5</v>
      </c>
      <c r="D10" s="3">
        <v>10</v>
      </c>
      <c r="E10" s="3">
        <v>15</v>
      </c>
      <c r="F10" s="3">
        <v>20</v>
      </c>
      <c r="G10" s="3">
        <v>25</v>
      </c>
    </row>
    <row r="11" spans="1:7" ht="12.75">
      <c r="A11" s="20" t="s">
        <v>82</v>
      </c>
      <c r="B11" s="22">
        <v>0.9</v>
      </c>
      <c r="C11" s="7">
        <v>0.6</v>
      </c>
      <c r="D11" s="7">
        <v>0.5</v>
      </c>
      <c r="E11" s="7">
        <v>0.3</v>
      </c>
      <c r="F11" s="3">
        <v>0.25</v>
      </c>
      <c r="G11" s="3">
        <v>0.15</v>
      </c>
    </row>
    <row r="12" spans="1:7" ht="12.75">
      <c r="A12" s="20" t="s">
        <v>83</v>
      </c>
      <c r="B12" s="22">
        <v>1.4</v>
      </c>
      <c r="C12" s="7">
        <v>0.9</v>
      </c>
      <c r="D12" s="7">
        <v>0.8</v>
      </c>
      <c r="E12" s="7">
        <v>0.5</v>
      </c>
      <c r="F12" s="3">
        <v>0.4</v>
      </c>
      <c r="G12" s="3">
        <v>0.25</v>
      </c>
    </row>
    <row r="13" spans="1:7" ht="12.75">
      <c r="A13" s="20" t="s">
        <v>79</v>
      </c>
      <c r="B13" s="7">
        <v>1.8</v>
      </c>
      <c r="C13" s="7">
        <v>1.2</v>
      </c>
      <c r="D13" s="7">
        <v>1</v>
      </c>
      <c r="E13" s="7">
        <v>0.6</v>
      </c>
      <c r="F13" s="3">
        <v>0.5</v>
      </c>
      <c r="G13" s="3">
        <v>0.3</v>
      </c>
    </row>
    <row r="14" spans="1:7" ht="12.75">
      <c r="A14" s="23"/>
      <c r="B14" s="24"/>
      <c r="C14" s="24"/>
      <c r="D14" s="24"/>
      <c r="E14" s="24"/>
      <c r="F14" s="25"/>
      <c r="G14" s="25"/>
    </row>
    <row r="15" spans="2:7" ht="12.75">
      <c r="B15" s="13"/>
      <c r="C15" s="13"/>
      <c r="D15" s="13"/>
      <c r="E15" s="13"/>
      <c r="F15" s="13"/>
      <c r="G15" s="13"/>
    </row>
    <row r="16" spans="1:7" ht="12.75">
      <c r="A16" s="43" t="s">
        <v>81</v>
      </c>
      <c r="B16" s="44"/>
      <c r="C16" s="44"/>
      <c r="D16" s="44"/>
      <c r="E16" s="44"/>
      <c r="F16" s="44"/>
      <c r="G16" s="44"/>
    </row>
    <row r="17" spans="1:7" ht="12.75">
      <c r="A17" s="17" t="s">
        <v>76</v>
      </c>
      <c r="B17" s="18" t="s">
        <v>77</v>
      </c>
      <c r="C17" s="3">
        <v>5</v>
      </c>
      <c r="D17" s="3">
        <v>10</v>
      </c>
      <c r="E17" s="3">
        <v>15</v>
      </c>
      <c r="F17" s="3">
        <v>20</v>
      </c>
      <c r="G17" s="3">
        <v>25</v>
      </c>
    </row>
    <row r="18" spans="1:7" ht="12.75">
      <c r="A18" s="20" t="s">
        <v>82</v>
      </c>
      <c r="B18" s="18">
        <v>1243</v>
      </c>
      <c r="C18" s="3">
        <v>857</v>
      </c>
      <c r="D18" s="3">
        <v>643</v>
      </c>
      <c r="E18" s="3">
        <v>428</v>
      </c>
      <c r="F18" s="3">
        <v>321</v>
      </c>
      <c r="G18" s="3">
        <v>214</v>
      </c>
    </row>
    <row r="19" spans="1:7" ht="12.75">
      <c r="A19" s="20" t="s">
        <v>83</v>
      </c>
      <c r="B19" s="18">
        <v>2063</v>
      </c>
      <c r="C19" s="3">
        <v>1423</v>
      </c>
      <c r="D19" s="3">
        <v>1067</v>
      </c>
      <c r="E19" s="3">
        <v>712</v>
      </c>
      <c r="F19" s="3">
        <v>534</v>
      </c>
      <c r="G19" s="3">
        <v>356</v>
      </c>
    </row>
    <row r="20" spans="1:7" ht="12.75">
      <c r="A20" s="21" t="s">
        <v>79</v>
      </c>
      <c r="B20" s="3">
        <v>2883</v>
      </c>
      <c r="C20" s="3">
        <v>1988</v>
      </c>
      <c r="D20" s="3">
        <v>1491</v>
      </c>
      <c r="E20" s="3">
        <v>994</v>
      </c>
      <c r="F20" s="3">
        <v>746</v>
      </c>
      <c r="G20" s="3">
        <v>497</v>
      </c>
    </row>
  </sheetData>
  <sheetProtection/>
  <mergeCells count="3">
    <mergeCell ref="A2:G2"/>
    <mergeCell ref="A9:G9"/>
    <mergeCell ref="A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lastPrinted>2009-11-17T20:33:44Z</cp:lastPrinted>
  <dcterms:created xsi:type="dcterms:W3CDTF">2008-10-28T19:50:45Z</dcterms:created>
  <dcterms:modified xsi:type="dcterms:W3CDTF">2013-03-11T18:41:31Z</dcterms:modified>
  <cp:category/>
  <cp:version/>
  <cp:contentType/>
  <cp:contentStatus/>
</cp:coreProperties>
</file>